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4380" windowHeight="4000" xr2:uid="{5CD669B7-7972-45FA-962E-216475B0D693}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D36" i="1"/>
  <c r="C36" i="1"/>
  <c r="D35" i="1"/>
  <c r="C35" i="1"/>
  <c r="D34" i="1"/>
  <c r="C34" i="1"/>
  <c r="D33" i="1"/>
  <c r="C33" i="1"/>
  <c r="D32" i="1"/>
  <c r="C32" i="1"/>
  <c r="R31" i="1"/>
  <c r="Q31" i="1"/>
  <c r="D31" i="1"/>
  <c r="C31" i="1"/>
  <c r="R30" i="1"/>
  <c r="Q30" i="1"/>
  <c r="D30" i="1"/>
  <c r="C30" i="1"/>
  <c r="D29" i="1"/>
  <c r="C29" i="1"/>
  <c r="R28" i="1"/>
  <c r="Q28" i="1"/>
  <c r="D28" i="1"/>
  <c r="C28" i="1"/>
  <c r="R27" i="1"/>
  <c r="Q27" i="1"/>
  <c r="D27" i="1"/>
  <c r="C27" i="1"/>
  <c r="R26" i="1"/>
  <c r="Q26" i="1"/>
  <c r="D26" i="1"/>
  <c r="C26" i="1"/>
  <c r="R25" i="1"/>
  <c r="Q25" i="1"/>
  <c r="R24" i="1"/>
  <c r="Q24" i="1"/>
  <c r="D24" i="1"/>
  <c r="C24" i="1"/>
  <c r="R23" i="1"/>
  <c r="Q23" i="1"/>
  <c r="D23" i="1"/>
  <c r="C23" i="1"/>
  <c r="R22" i="1"/>
  <c r="Q22" i="1"/>
  <c r="D22" i="1"/>
  <c r="C22" i="1"/>
  <c r="R21" i="1"/>
  <c r="Q21" i="1"/>
  <c r="D21" i="1"/>
  <c r="C21" i="1"/>
  <c r="R20" i="1"/>
  <c r="Q20" i="1"/>
  <c r="D20" i="1"/>
  <c r="C20" i="1"/>
  <c r="R19" i="1"/>
  <c r="Q19" i="1"/>
  <c r="D19" i="1"/>
  <c r="C19" i="1"/>
  <c r="R18" i="1"/>
  <c r="Q18" i="1"/>
  <c r="D18" i="1"/>
  <c r="C18" i="1"/>
  <c r="R17" i="1"/>
  <c r="Q17" i="1"/>
  <c r="D17" i="1"/>
  <c r="C17" i="1"/>
  <c r="R16" i="1"/>
  <c r="Q16" i="1"/>
  <c r="D16" i="1"/>
  <c r="C16" i="1"/>
  <c r="D15" i="1"/>
  <c r="C15" i="1"/>
  <c r="R14" i="1"/>
  <c r="Q14" i="1"/>
  <c r="D14" i="1"/>
  <c r="C14" i="1"/>
  <c r="R13" i="1"/>
  <c r="Q13" i="1"/>
  <c r="R12" i="1"/>
  <c r="Q12" i="1"/>
  <c r="D12" i="1"/>
  <c r="C12" i="1"/>
  <c r="R11" i="1"/>
  <c r="Q11" i="1"/>
  <c r="D11" i="1"/>
  <c r="C11" i="1"/>
  <c r="R10" i="1"/>
  <c r="Q10" i="1"/>
  <c r="D10" i="1"/>
  <c r="C10" i="1"/>
  <c r="R9" i="1"/>
  <c r="Q9" i="1"/>
  <c r="D9" i="1"/>
  <c r="C9" i="1"/>
  <c r="R8" i="1"/>
  <c r="Q8" i="1"/>
  <c r="D8" i="1"/>
  <c r="C8" i="1"/>
  <c r="R7" i="1"/>
  <c r="Q7" i="1"/>
  <c r="D7" i="1"/>
  <c r="C7" i="1"/>
  <c r="R6" i="1"/>
  <c r="Q6" i="1"/>
  <c r="D6" i="1"/>
  <c r="C6" i="1"/>
  <c r="R5" i="1"/>
  <c r="Q5" i="1"/>
  <c r="D5" i="1"/>
  <c r="C5" i="1"/>
  <c r="R4" i="1"/>
  <c r="Q4" i="1"/>
  <c r="D4" i="1"/>
  <c r="C4" i="1"/>
  <c r="R3" i="1"/>
  <c r="Q3" i="1"/>
  <c r="H3" i="1"/>
  <c r="J4" i="1" s="1"/>
  <c r="L4" i="1" s="1"/>
  <c r="J5" i="1" s="1"/>
  <c r="L5" i="1" s="1"/>
  <c r="J6" i="1" s="1"/>
  <c r="L6" i="1" s="1"/>
  <c r="J7" i="1" s="1"/>
  <c r="L7" i="1" s="1"/>
  <c r="J8" i="1" s="1"/>
  <c r="L8" i="1" s="1"/>
  <c r="J9" i="1" s="1"/>
  <c r="L9" i="1" s="1"/>
  <c r="J10" i="1" s="1"/>
  <c r="L10" i="1" s="1"/>
  <c r="J11" i="1" s="1"/>
  <c r="L11" i="1" s="1"/>
  <c r="J12" i="1" s="1"/>
  <c r="L12" i="1" s="1"/>
  <c r="D1" i="1"/>
  <c r="F13" i="1" l="1"/>
  <c r="H13" i="1" s="1"/>
  <c r="J14" i="1" s="1"/>
  <c r="M12" i="1"/>
  <c r="L14" i="1" l="1"/>
  <c r="J15" i="1" s="1"/>
  <c r="H14" i="1"/>
  <c r="F14" i="1" s="1"/>
  <c r="E14" i="1" s="1"/>
  <c r="H15" i="1" l="1"/>
  <c r="F15" i="1" s="1"/>
  <c r="E15" i="1" s="1"/>
  <c r="L15" i="1"/>
  <c r="J16" i="1" s="1"/>
  <c r="L16" i="1" l="1"/>
  <c r="J17" i="1" s="1"/>
  <c r="H16" i="1"/>
  <c r="F16" i="1" s="1"/>
  <c r="E16" i="1" s="1"/>
  <c r="L17" i="1" l="1"/>
  <c r="J18" i="1" s="1"/>
  <c r="H17" i="1"/>
  <c r="F17" i="1" s="1"/>
  <c r="E17" i="1" s="1"/>
  <c r="L18" i="1" l="1"/>
  <c r="J19" i="1" s="1"/>
  <c r="H18" i="1"/>
  <c r="F18" i="1" s="1"/>
  <c r="E18" i="1" s="1"/>
  <c r="L19" i="1" l="1"/>
  <c r="J20" i="1" s="1"/>
  <c r="H19" i="1"/>
  <c r="F19" i="1" s="1"/>
  <c r="E19" i="1" s="1"/>
  <c r="L20" i="1" l="1"/>
  <c r="J21" i="1" s="1"/>
  <c r="H20" i="1"/>
  <c r="F20" i="1" s="1"/>
  <c r="E20" i="1" s="1"/>
  <c r="L21" i="1" l="1"/>
  <c r="J22" i="1" s="1"/>
  <c r="H21" i="1"/>
  <c r="F21" i="1" s="1"/>
  <c r="E21" i="1" s="1"/>
  <c r="L22" i="1" l="1"/>
  <c r="J23" i="1" s="1"/>
  <c r="H22" i="1"/>
  <c r="F22" i="1" s="1"/>
  <c r="E22" i="1" s="1"/>
  <c r="L23" i="1" l="1"/>
  <c r="J24" i="1" s="1"/>
  <c r="H23" i="1"/>
  <c r="F23" i="1" s="1"/>
  <c r="E23" i="1" s="1"/>
  <c r="L24" i="1" l="1"/>
  <c r="H24" i="1"/>
  <c r="F24" i="1" s="1"/>
  <c r="E24" i="1" s="1"/>
  <c r="M24" i="1" l="1"/>
  <c r="F25" i="1"/>
  <c r="H25" i="1" s="1"/>
  <c r="J26" i="1" s="1"/>
  <c r="H26" i="1" l="1"/>
  <c r="F26" i="1" s="1"/>
  <c r="E26" i="1" s="1"/>
  <c r="L26" i="1"/>
  <c r="J27" i="1" s="1"/>
  <c r="H27" i="1" l="1"/>
  <c r="F27" i="1" s="1"/>
  <c r="E27" i="1" s="1"/>
  <c r="L27" i="1"/>
  <c r="J28" i="1" s="1"/>
  <c r="H28" i="1" l="1"/>
  <c r="F28" i="1" s="1"/>
  <c r="E28" i="1" s="1"/>
  <c r="L28" i="1"/>
  <c r="J29" i="1" s="1"/>
  <c r="L29" i="1" l="1"/>
  <c r="J30" i="1" s="1"/>
  <c r="H29" i="1"/>
  <c r="F29" i="1" s="1"/>
  <c r="E29" i="1" s="1"/>
  <c r="L30" i="1" l="1"/>
  <c r="J31" i="1" s="1"/>
  <c r="H30" i="1"/>
  <c r="F30" i="1" s="1"/>
  <c r="E30" i="1" s="1"/>
  <c r="L31" i="1" l="1"/>
  <c r="J32" i="1" s="1"/>
  <c r="H31" i="1"/>
  <c r="F31" i="1" s="1"/>
  <c r="E31" i="1" s="1"/>
  <c r="H32" i="1" l="1"/>
  <c r="F32" i="1" s="1"/>
  <c r="E32" i="1" s="1"/>
  <c r="L32" i="1"/>
  <c r="J33" i="1" s="1"/>
  <c r="L33" i="1" l="1"/>
  <c r="J34" i="1" s="1"/>
  <c r="H33" i="1"/>
  <c r="F33" i="1" s="1"/>
  <c r="E33" i="1" s="1"/>
  <c r="H34" i="1" l="1"/>
  <c r="F34" i="1" s="1"/>
  <c r="E34" i="1" s="1"/>
  <c r="L34" i="1"/>
  <c r="J35" i="1" s="1"/>
  <c r="H35" i="1" l="1"/>
  <c r="F35" i="1" s="1"/>
  <c r="E35" i="1" s="1"/>
  <c r="L35" i="1"/>
  <c r="J36" i="1" s="1"/>
  <c r="H36" i="1" l="1"/>
  <c r="F36" i="1" s="1"/>
  <c r="E36" i="1" s="1"/>
  <c r="L36" i="1"/>
  <c r="J37" i="1" s="1"/>
  <c r="H37" i="1" l="1"/>
  <c r="F37" i="1" s="1"/>
  <c r="E37" i="1" s="1"/>
  <c r="L37" i="1"/>
  <c r="F38" i="1" l="1"/>
  <c r="H38" i="1" s="1"/>
  <c r="X3" i="1" s="1"/>
  <c r="M37" i="1"/>
  <c r="Z3" i="1" l="1"/>
  <c r="X4" i="1" s="1"/>
  <c r="V3" i="1"/>
  <c r="T3" i="1" s="1"/>
  <c r="S3" i="1" s="1"/>
  <c r="V4" i="1" l="1"/>
  <c r="T4" i="1" s="1"/>
  <c r="S4" i="1" s="1"/>
  <c r="Z4" i="1"/>
  <c r="X5" i="1" s="1"/>
  <c r="V5" i="1" l="1"/>
  <c r="T5" i="1" s="1"/>
  <c r="S5" i="1" s="1"/>
  <c r="Z5" i="1"/>
  <c r="X6" i="1" s="1"/>
  <c r="Z6" i="1" l="1"/>
  <c r="X7" i="1" s="1"/>
  <c r="V6" i="1"/>
  <c r="T6" i="1" s="1"/>
  <c r="S6" i="1" s="1"/>
  <c r="Z7" i="1" l="1"/>
  <c r="X8" i="1" s="1"/>
  <c r="V7" i="1"/>
  <c r="T7" i="1" s="1"/>
  <c r="S7" i="1" s="1"/>
  <c r="V8" i="1" l="1"/>
  <c r="T8" i="1" s="1"/>
  <c r="S8" i="1" s="1"/>
  <c r="Z8" i="1"/>
  <c r="X9" i="1" s="1"/>
  <c r="V9" i="1" l="1"/>
  <c r="T9" i="1" s="1"/>
  <c r="S9" i="1" s="1"/>
  <c r="Z9" i="1"/>
  <c r="X10" i="1" s="1"/>
  <c r="Z10" i="1" l="1"/>
  <c r="X11" i="1" s="1"/>
  <c r="V10" i="1"/>
  <c r="T10" i="1" s="1"/>
  <c r="S10" i="1" s="1"/>
  <c r="Z11" i="1" l="1"/>
  <c r="X12" i="1" s="1"/>
  <c r="V11" i="1"/>
  <c r="T11" i="1" s="1"/>
  <c r="S11" i="1" s="1"/>
  <c r="V12" i="1" l="1"/>
  <c r="T12" i="1" s="1"/>
  <c r="S12" i="1" s="1"/>
  <c r="Z12" i="1"/>
  <c r="X13" i="1" s="1"/>
  <c r="Z13" i="1" l="1"/>
  <c r="X14" i="1" s="1"/>
  <c r="V13" i="1"/>
  <c r="T13" i="1" s="1"/>
  <c r="S13" i="1" s="1"/>
  <c r="Z14" i="1" l="1"/>
  <c r="V14" i="1"/>
  <c r="T14" i="1" s="1"/>
  <c r="S14" i="1" s="1"/>
  <c r="T15" i="1" l="1"/>
  <c r="V15" i="1" s="1"/>
  <c r="X16" i="1" s="1"/>
  <c r="AA14" i="1"/>
  <c r="Z16" i="1" l="1"/>
  <c r="X17" i="1" s="1"/>
  <c r="V16" i="1"/>
  <c r="T16" i="1" s="1"/>
  <c r="S16" i="1" s="1"/>
  <c r="Z17" i="1" l="1"/>
  <c r="X18" i="1" s="1"/>
  <c r="V17" i="1"/>
  <c r="T17" i="1" s="1"/>
  <c r="S17" i="1" s="1"/>
  <c r="Z18" i="1" l="1"/>
  <c r="X19" i="1" s="1"/>
  <c r="V18" i="1"/>
  <c r="T18" i="1" s="1"/>
  <c r="S18" i="1" s="1"/>
  <c r="Z19" i="1" l="1"/>
  <c r="X20" i="1" s="1"/>
  <c r="V19" i="1"/>
  <c r="T19" i="1" s="1"/>
  <c r="S19" i="1" s="1"/>
  <c r="Z20" i="1" l="1"/>
  <c r="X21" i="1" s="1"/>
  <c r="V20" i="1"/>
  <c r="T20" i="1" s="1"/>
  <c r="S20" i="1" s="1"/>
  <c r="Z21" i="1" l="1"/>
  <c r="X22" i="1" s="1"/>
  <c r="V21" i="1"/>
  <c r="T21" i="1" s="1"/>
  <c r="S21" i="1" s="1"/>
  <c r="Z22" i="1" l="1"/>
  <c r="X23" i="1" s="1"/>
  <c r="V22" i="1"/>
  <c r="T22" i="1" s="1"/>
  <c r="S22" i="1" s="1"/>
  <c r="Z23" i="1" l="1"/>
  <c r="X24" i="1" s="1"/>
  <c r="V23" i="1"/>
  <c r="T23" i="1" s="1"/>
  <c r="S23" i="1" s="1"/>
  <c r="Z24" i="1" l="1"/>
  <c r="X25" i="1" s="1"/>
  <c r="V24" i="1"/>
  <c r="T24" i="1" s="1"/>
  <c r="S24" i="1" s="1"/>
  <c r="V25" i="1" l="1"/>
  <c r="T25" i="1" s="1"/>
  <c r="S25" i="1" s="1"/>
  <c r="Z25" i="1"/>
  <c r="X26" i="1" s="1"/>
  <c r="V26" i="1" l="1"/>
  <c r="T26" i="1" s="1"/>
  <c r="S26" i="1" s="1"/>
  <c r="Z26" i="1"/>
  <c r="X27" i="1" s="1"/>
  <c r="V27" i="1" l="1"/>
  <c r="T27" i="1" s="1"/>
  <c r="S27" i="1" s="1"/>
  <c r="Z27" i="1"/>
  <c r="X28" i="1" s="1"/>
  <c r="V28" i="1" l="1"/>
  <c r="T28" i="1" s="1"/>
  <c r="S28" i="1" s="1"/>
  <c r="Z28" i="1"/>
  <c r="X30" i="1" l="1"/>
  <c r="Z30" i="1" s="1"/>
  <c r="X31" i="1" s="1"/>
  <c r="Z31" i="1" s="1"/>
  <c r="T32" i="1" s="1"/>
  <c r="V32" i="1" s="1"/>
  <c r="T33" i="1" s="1"/>
  <c r="V33" i="1" s="1"/>
  <c r="AA28" i="1"/>
</calcChain>
</file>

<file path=xl/sharedStrings.xml><?xml version="1.0" encoding="utf-8"?>
<sst xmlns="http://schemas.openxmlformats.org/spreadsheetml/2006/main" count="217" uniqueCount="58">
  <si>
    <t>佐賀県吹奏楽ソロコンテスト《中学校の部》</t>
    <phoneticPr fontId="4"/>
  </si>
  <si>
    <t>出演者</t>
    <rPh sb="0" eb="3">
      <t>シュツエンシャ</t>
    </rPh>
    <phoneticPr fontId="4"/>
  </si>
  <si>
    <t>楽器</t>
    <rPh sb="0" eb="2">
      <t>ガッキ</t>
    </rPh>
    <phoneticPr fontId="4"/>
  </si>
  <si>
    <t>学校名</t>
    <rPh sb="0" eb="3">
      <t>ガッコウメイ</t>
    </rPh>
    <phoneticPr fontId="4"/>
  </si>
  <si>
    <t>受付</t>
    <rPh sb="0" eb="2">
      <t>ウケツケ</t>
    </rPh>
    <phoneticPr fontId="4"/>
  </si>
  <si>
    <t>音出し練習時間</t>
    <rPh sb="0" eb="1">
      <t>オト</t>
    </rPh>
    <rPh sb="1" eb="2">
      <t>ダ</t>
    </rPh>
    <rPh sb="3" eb="5">
      <t>レンシュウ</t>
    </rPh>
    <rPh sb="5" eb="7">
      <t>ジカン</t>
    </rPh>
    <phoneticPr fontId="4"/>
  </si>
  <si>
    <t>室</t>
    <rPh sb="0" eb="1">
      <t>シツ</t>
    </rPh>
    <phoneticPr fontId="4"/>
  </si>
  <si>
    <t>演奏時間</t>
    <rPh sb="0" eb="2">
      <t>エンソウ</t>
    </rPh>
    <rPh sb="2" eb="4">
      <t>ジカン</t>
    </rPh>
    <phoneticPr fontId="4"/>
  </si>
  <si>
    <t>開　会　式</t>
    <rPh sb="0" eb="5">
      <t>カイカイシキ</t>
    </rPh>
    <phoneticPr fontId="4"/>
  </si>
  <si>
    <t>～</t>
    <phoneticPr fontId="4"/>
  </si>
  <si>
    <t>～</t>
  </si>
  <si>
    <t>Ｃ</t>
  </si>
  <si>
    <t>舞台</t>
  </si>
  <si>
    <t>Ａ</t>
  </si>
  <si>
    <t>Ｂ</t>
  </si>
  <si>
    <t>休　憩</t>
    <rPh sb="0" eb="3">
      <t>キュウケイ</t>
    </rPh>
    <phoneticPr fontId="4"/>
  </si>
  <si>
    <t>分</t>
    <rPh sb="0" eb="1">
      <t>フン</t>
    </rPh>
    <phoneticPr fontId="4"/>
  </si>
  <si>
    <t>～</t>
    <phoneticPr fontId="4"/>
  </si>
  <si>
    <t>　招待演奏</t>
    <rPh sb="1" eb="3">
      <t>ショウタイ</t>
    </rPh>
    <rPh sb="3" eb="5">
      <t>エンソウ</t>
    </rPh>
    <phoneticPr fontId="4"/>
  </si>
  <si>
    <t>小会議室</t>
    <rPh sb="0" eb="4">
      <t>ショウカイギシツ</t>
    </rPh>
    <phoneticPr fontId="7"/>
  </si>
  <si>
    <t>リハーサル室</t>
    <rPh sb="5" eb="6">
      <t>シツ</t>
    </rPh>
    <phoneticPr fontId="7"/>
  </si>
  <si>
    <t>(審査集計)　[表彰準備]</t>
    <rPh sb="1" eb="3">
      <t>シンサ</t>
    </rPh>
    <rPh sb="3" eb="5">
      <t>シュウケイ</t>
    </rPh>
    <rPh sb="8" eb="10">
      <t>ヒョウショウ</t>
    </rPh>
    <rPh sb="10" eb="12">
      <t>ジュンビ</t>
    </rPh>
    <phoneticPr fontId="4"/>
  </si>
  <si>
    <t>表彰式・閉会式</t>
    <rPh sb="0" eb="3">
      <t>ヒョウショウシキ</t>
    </rPh>
    <rPh sb="4" eb="7">
      <t>ヘイカイシキ</t>
    </rPh>
    <phoneticPr fontId="4"/>
  </si>
  <si>
    <t>基山町民会館</t>
    <rPh sb="0" eb="2">
      <t>キヤマ</t>
    </rPh>
    <rPh sb="2" eb="4">
      <t>チョウミン</t>
    </rPh>
    <rPh sb="4" eb="6">
      <t>カイカン</t>
    </rPh>
    <phoneticPr fontId="7"/>
  </si>
  <si>
    <t>音出しおよびチューニング室</t>
    <rPh sb="0" eb="2">
      <t>オトダ</t>
    </rPh>
    <rPh sb="12" eb="13">
      <t>シツ</t>
    </rPh>
    <phoneticPr fontId="4"/>
  </si>
  <si>
    <t>Ａ…視聴覚室</t>
    <rPh sb="2" eb="6">
      <t>シチョウカクシツ</t>
    </rPh>
    <phoneticPr fontId="4"/>
  </si>
  <si>
    <t>(　昼　休　み　)</t>
    <rPh sb="2" eb="5">
      <t>ヒルヤス</t>
    </rPh>
    <phoneticPr fontId="4"/>
  </si>
  <si>
    <t>Ｂ…実習室</t>
    <rPh sb="2" eb="5">
      <t>ジッシュウシツ</t>
    </rPh>
    <phoneticPr fontId="4"/>
  </si>
  <si>
    <t>Ｃ…リハーサル室</t>
    <rPh sb="7" eb="8">
      <t>シツ</t>
    </rPh>
    <phoneticPr fontId="4"/>
  </si>
  <si>
    <t>舞台…ホールステージ</t>
    <rPh sb="0" eb="2">
      <t>ブタイ</t>
    </rPh>
    <phoneticPr fontId="4"/>
  </si>
  <si>
    <t>～</t>
    <phoneticPr fontId="4"/>
  </si>
  <si>
    <t>Ａ</t>
    <phoneticPr fontId="4"/>
  </si>
  <si>
    <t>Ｂ</t>
    <phoneticPr fontId="4"/>
  </si>
  <si>
    <t>Ｃ</t>
    <phoneticPr fontId="4"/>
  </si>
  <si>
    <t>Ｂ</t>
    <phoneticPr fontId="4"/>
  </si>
  <si>
    <t>～</t>
    <phoneticPr fontId="4"/>
  </si>
  <si>
    <t>Ａ</t>
    <phoneticPr fontId="4"/>
  </si>
  <si>
    <t>～</t>
    <phoneticPr fontId="4"/>
  </si>
  <si>
    <t>～</t>
    <phoneticPr fontId="4"/>
  </si>
  <si>
    <t>Ｂ</t>
    <phoneticPr fontId="4"/>
  </si>
  <si>
    <t>～</t>
    <phoneticPr fontId="4"/>
  </si>
  <si>
    <t>Ａ</t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</si>
  <si>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</si>
  <si>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</si>
  <si>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</si>
  <si>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</si>
  <si>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</si>
  <si>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Ａ</t>
    <phoneticPr fontId="4"/>
  </si>
  <si>
    <t>～</t>
    <phoneticPr fontId="4"/>
  </si>
  <si>
    <t>Ｂ</t>
    <phoneticPr fontId="4"/>
  </si>
  <si>
    <t>Ｃ</t>
    <phoneticPr fontId="4"/>
  </si>
  <si>
    <t>～</t>
    <phoneticPr fontId="4"/>
  </si>
  <si>
    <t>Ｂ</t>
    <phoneticPr fontId="4"/>
  </si>
  <si>
    <t>Ａ</t>
    <phoneticPr fontId="4"/>
  </si>
  <si>
    <t>～</t>
    <phoneticPr fontId="4"/>
  </si>
  <si>
    <t>Ｂ</t>
    <phoneticPr fontId="4"/>
  </si>
  <si>
    <t>Ｃ</t>
    <phoneticPr fontId="4"/>
  </si>
  <si>
    <t>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</si>
</sst>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26"/>
      <name val="ＭＳ ゴシック"/>
      <family val="3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b/>
      <sz val="2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9">
    <xf numFmtId="0" fontId="0" fillId="0" borderId="0" xfId="0">
      <alignment vertical="center"/>
    </xf>
    <xf numFmtId="0" fontId="3" fillId="0" borderId="0" xfId="1" applyNumberFormat="1" applyFont="1" applyBorder="1" applyAlignment="1">
      <alignment vertical="top"/>
    </xf>
    <xf numFmtId="0" fontId="2" fillId="0" borderId="0" xfId="1" applyNumberFormat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2" fillId="0" borderId="0" xfId="1" applyNumberFormat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20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NumberFormat="1" applyFont="1" applyAlignment="1">
      <alignment vertical="center"/>
    </xf>
    <xf numFmtId="20" fontId="2" fillId="0" borderId="0" xfId="1" applyNumberFormat="1" applyAlignment="1">
      <alignment vertical="center"/>
    </xf>
    <xf numFmtId="0" fontId="2" fillId="0" borderId="0" xfId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15" xfId="1" applyFont="1" applyBorder="1" applyAlignment="1">
      <alignment horizontal="left" vertical="center"/>
    </xf>
    <xf numFmtId="20" fontId="10" fillId="0" borderId="15" xfId="1" applyNumberFormat="1" applyFont="1" applyBorder="1" applyAlignment="1">
      <alignment vertical="center"/>
    </xf>
    <xf numFmtId="20" fontId="10" fillId="0" borderId="16" xfId="1" applyNumberFormat="1" applyFont="1" applyBorder="1" applyAlignment="1">
      <alignment vertical="center"/>
    </xf>
    <xf numFmtId="0" fontId="10" fillId="0" borderId="17" xfId="1" applyFont="1" applyBorder="1" applyAlignment="1">
      <alignment horizontal="center" vertical="center"/>
    </xf>
    <xf numFmtId="20" fontId="10" fillId="0" borderId="18" xfId="1" applyNumberFormat="1" applyFont="1" applyBorder="1" applyAlignment="1">
      <alignment vertical="center"/>
    </xf>
    <xf numFmtId="0" fontId="10" fillId="0" borderId="15" xfId="1" applyFont="1" applyBorder="1" applyAlignment="1">
      <alignment horizontal="center" vertical="center" textRotation="255" shrinkToFit="1"/>
    </xf>
    <xf numFmtId="20" fontId="10" fillId="0" borderId="19" xfId="1" applyNumberFormat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20" fontId="10" fillId="0" borderId="21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22" xfId="1" applyFont="1" applyBorder="1" applyAlignment="1">
      <alignment vertical="center"/>
    </xf>
    <xf numFmtId="0" fontId="10" fillId="0" borderId="23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10" fillId="0" borderId="23" xfId="1" applyFont="1" applyBorder="1" applyAlignment="1">
      <alignment vertical="center"/>
    </xf>
    <xf numFmtId="20" fontId="10" fillId="0" borderId="23" xfId="1" applyNumberFormat="1" applyFont="1" applyBorder="1" applyAlignment="1">
      <alignment vertical="center"/>
    </xf>
    <xf numFmtId="20" fontId="10" fillId="0" borderId="24" xfId="1" applyNumberFormat="1" applyFont="1" applyBorder="1" applyAlignment="1">
      <alignment vertical="center"/>
    </xf>
    <xf numFmtId="0" fontId="1" fillId="0" borderId="0" xfId="0" applyFont="1">
      <alignment vertical="center"/>
    </xf>
    <xf numFmtId="0" fontId="10" fillId="0" borderId="23" xfId="1" applyFont="1" applyBorder="1" applyAlignment="1">
      <alignment horizontal="center" vertical="center" textRotation="255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7" xfId="1" applyFont="1" applyBorder="1" applyAlignment="1">
      <alignment horizontal="left" vertical="center"/>
    </xf>
    <xf numFmtId="20" fontId="10" fillId="0" borderId="27" xfId="1" applyNumberFormat="1" applyFont="1" applyBorder="1" applyAlignment="1">
      <alignment vertical="center"/>
    </xf>
    <xf numFmtId="20" fontId="10" fillId="0" borderId="28" xfId="1" applyNumberFormat="1" applyFont="1" applyBorder="1" applyAlignment="1">
      <alignment vertical="center"/>
    </xf>
    <xf numFmtId="20" fontId="10" fillId="0" borderId="29" xfId="1" applyNumberFormat="1" applyFont="1" applyBorder="1" applyAlignment="1">
      <alignment vertical="center"/>
    </xf>
    <xf numFmtId="0" fontId="10" fillId="0" borderId="27" xfId="1" applyFont="1" applyBorder="1" applyAlignment="1">
      <alignment horizontal="center" vertical="center" textRotation="255" shrinkToFit="1"/>
    </xf>
    <xf numFmtId="20" fontId="10" fillId="0" borderId="30" xfId="1" applyNumberFormat="1" applyFont="1" applyBorder="1" applyAlignment="1">
      <alignment vertical="center"/>
    </xf>
    <xf numFmtId="20" fontId="10" fillId="0" borderId="0" xfId="1" applyNumberFormat="1" applyFont="1" applyAlignment="1">
      <alignment vertical="center"/>
    </xf>
    <xf numFmtId="20" fontId="2" fillId="0" borderId="0" xfId="1" applyNumberFormat="1" applyFont="1" applyAlignment="1">
      <alignment vertical="center"/>
    </xf>
    <xf numFmtId="0" fontId="11" fillId="0" borderId="2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left" vertical="center"/>
    </xf>
    <xf numFmtId="0" fontId="2" fillId="0" borderId="6" xfId="1" applyNumberFormat="1" applyFont="1" applyBorder="1" applyAlignment="1">
      <alignment vertical="center"/>
    </xf>
    <xf numFmtId="20" fontId="2" fillId="0" borderId="6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/>
    </xf>
    <xf numFmtId="20" fontId="2" fillId="0" borderId="9" xfId="1" applyNumberFormat="1" applyFont="1" applyBorder="1" applyAlignment="1">
      <alignment vertical="center"/>
    </xf>
    <xf numFmtId="20" fontId="2" fillId="0" borderId="10" xfId="1" applyNumberFormat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20" fontId="2" fillId="0" borderId="12" xfId="1" applyNumberFormat="1" applyFont="1" applyBorder="1" applyAlignment="1">
      <alignment vertical="center"/>
    </xf>
    <xf numFmtId="20" fontId="2" fillId="0" borderId="13" xfId="1" applyNumberFormat="1" applyFont="1" applyBorder="1" applyAlignment="1">
      <alignment vertical="center"/>
    </xf>
    <xf numFmtId="20" fontId="10" fillId="0" borderId="34" xfId="1" applyNumberFormat="1" applyFont="1" applyBorder="1" applyAlignment="1">
      <alignment vertical="center"/>
    </xf>
    <xf numFmtId="0" fontId="10" fillId="0" borderId="23" xfId="1" applyFont="1" applyBorder="1" applyAlignment="1">
      <alignment horizontal="left" vertical="center"/>
    </xf>
    <xf numFmtId="0" fontId="10" fillId="0" borderId="32" xfId="1" applyNumberFormat="1" applyFont="1" applyBorder="1" applyAlignment="1">
      <alignment horizontal="center" vertical="center" shrinkToFit="1"/>
    </xf>
    <xf numFmtId="0" fontId="10" fillId="0" borderId="32" xfId="1" applyNumberFormat="1" applyFont="1" applyFill="1" applyBorder="1" applyAlignment="1">
      <alignment vertical="center"/>
    </xf>
    <xf numFmtId="20" fontId="10" fillId="0" borderId="32" xfId="1" applyNumberFormat="1" applyFont="1" applyFill="1" applyBorder="1" applyAlignment="1">
      <alignment vertical="center"/>
    </xf>
    <xf numFmtId="0" fontId="10" fillId="0" borderId="32" xfId="1" applyNumberFormat="1" applyFont="1" applyFill="1" applyBorder="1" applyAlignment="1">
      <alignment horizontal="center" vertical="center"/>
    </xf>
    <xf numFmtId="20" fontId="10" fillId="0" borderId="32" xfId="1" quotePrefix="1" applyNumberFormat="1" applyFont="1" applyFill="1" applyBorder="1" applyAlignment="1">
      <alignment vertical="center"/>
    </xf>
    <xf numFmtId="0" fontId="10" fillId="0" borderId="33" xfId="1" applyNumberFormat="1" applyFont="1" applyFill="1" applyBorder="1" applyAlignment="1">
      <alignment vertical="center"/>
    </xf>
    <xf numFmtId="0" fontId="10" fillId="0" borderId="15" xfId="1" applyFont="1" applyBorder="1" applyAlignment="1">
      <alignment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27" xfId="1" applyFont="1" applyBorder="1" applyAlignment="1">
      <alignment horizontal="center" vertical="center" shrinkToFit="1"/>
    </xf>
    <xf numFmtId="0" fontId="10" fillId="0" borderId="27" xfId="1" applyFont="1" applyBorder="1" applyAlignment="1">
      <alignment vertical="center"/>
    </xf>
    <xf numFmtId="0" fontId="10" fillId="0" borderId="32" xfId="1" applyNumberFormat="1" applyFont="1" applyBorder="1" applyAlignment="1">
      <alignment vertical="center"/>
    </xf>
    <xf numFmtId="20" fontId="10" fillId="0" borderId="32" xfId="1" applyNumberFormat="1" applyFont="1" applyBorder="1" applyAlignment="1">
      <alignment vertical="center"/>
    </xf>
    <xf numFmtId="0" fontId="10" fillId="0" borderId="32" xfId="1" applyNumberFormat="1" applyFont="1" applyBorder="1" applyAlignment="1">
      <alignment horizontal="center" vertical="center"/>
    </xf>
    <xf numFmtId="20" fontId="10" fillId="0" borderId="32" xfId="1" quotePrefix="1" applyNumberFormat="1" applyFont="1" applyBorder="1" applyAlignment="1">
      <alignment vertical="center"/>
    </xf>
    <xf numFmtId="0" fontId="10" fillId="0" borderId="33" xfId="1" applyNumberFormat="1" applyFont="1" applyBorder="1" applyAlignment="1">
      <alignment vertical="center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32" xfId="1" applyNumberFormat="1" applyFont="1" applyFill="1" applyBorder="1" applyAlignment="1">
      <alignment vertical="center"/>
    </xf>
    <xf numFmtId="20" fontId="2" fillId="0" borderId="32" xfId="1" applyNumberFormat="1" applyFont="1" applyFill="1" applyBorder="1" applyAlignment="1">
      <alignment vertical="center"/>
    </xf>
    <xf numFmtId="0" fontId="2" fillId="0" borderId="32" xfId="1" applyNumberFormat="1" applyFont="1" applyFill="1" applyBorder="1" applyAlignment="1">
      <alignment horizontal="center" vertical="center"/>
    </xf>
    <xf numFmtId="20" fontId="2" fillId="0" borderId="32" xfId="1" quotePrefix="1" applyNumberFormat="1" applyFont="1" applyFill="1" applyBorder="1" applyAlignment="1">
      <alignment vertical="center"/>
    </xf>
    <xf numFmtId="0" fontId="2" fillId="0" borderId="33" xfId="1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32" xfId="1" applyFont="1" applyBorder="1" applyAlignment="1">
      <alignment vertical="center"/>
    </xf>
    <xf numFmtId="0" fontId="10" fillId="0" borderId="32" xfId="1" applyFont="1" applyBorder="1" applyAlignment="1">
      <alignment horizontal="center" vertical="center"/>
    </xf>
    <xf numFmtId="20" fontId="10" fillId="0" borderId="33" xfId="1" applyNumberFormat="1" applyFont="1" applyBorder="1" applyAlignment="1">
      <alignment vertical="center"/>
    </xf>
    <xf numFmtId="20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20" fontId="10" fillId="0" borderId="35" xfId="1" applyNumberFormat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9" fillId="0" borderId="0" xfId="1" applyNumberFormat="1" applyFont="1" applyBorder="1" applyAlignment="1">
      <alignment vertical="top"/>
    </xf>
    <xf numFmtId="20" fontId="10" fillId="0" borderId="25" xfId="1" applyNumberFormat="1" applyFont="1" applyBorder="1" applyAlignment="1">
      <alignment horizontal="center" vertical="center" shrinkToFit="1"/>
    </xf>
    <xf numFmtId="20" fontId="10" fillId="0" borderId="29" xfId="1" applyNumberFormat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1" xfId="1" applyNumberFormat="1" applyFont="1" applyBorder="1" applyAlignment="1">
      <alignment horizontal="center" vertical="center"/>
    </xf>
    <xf numFmtId="0" fontId="10" fillId="0" borderId="3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31" xfId="1" applyNumberFormat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center" vertical="center"/>
    </xf>
    <xf numFmtId="20" fontId="10" fillId="0" borderId="20" xfId="1" applyNumberFormat="1" applyFont="1" applyBorder="1" applyAlignment="1">
      <alignment horizontal="center" vertical="center" shrinkToFit="1"/>
    </xf>
    <xf numFmtId="20" fontId="10" fillId="0" borderId="34" xfId="1" applyNumberFormat="1" applyFont="1" applyBorder="1" applyAlignment="1">
      <alignment horizontal="center" vertical="center" shrinkToFit="1"/>
    </xf>
    <xf numFmtId="0" fontId="9" fillId="0" borderId="1" xfId="1" applyNumberFormat="1" applyFont="1" applyBorder="1" applyAlignment="1">
      <alignment horizontal="right" vertical="top"/>
    </xf>
    <xf numFmtId="0" fontId="9" fillId="0" borderId="0" xfId="1" applyNumberFormat="1" applyFont="1" applyBorder="1" applyAlignment="1">
      <alignment horizontal="left" vertical="top"/>
    </xf>
    <xf numFmtId="176" fontId="8" fillId="0" borderId="1" xfId="1" applyNumberFormat="1" applyFont="1" applyBorder="1" applyAlignment="1">
      <alignment horizontal="center"/>
    </xf>
    <xf numFmtId="0" fontId="11" fillId="0" borderId="3" xfId="1" applyNumberFormat="1" applyFont="1" applyBorder="1" applyAlignment="1">
      <alignment horizontal="center" vertical="center"/>
    </xf>
    <xf numFmtId="0" fontId="11" fillId="0" borderId="4" xfId="1" applyNumberFormat="1" applyFont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center" vertical="center"/>
    </xf>
  </cellXfs>
  <cellStyles count="2">
    <cellStyle name="標準" xfId="0" builtinId="0"/>
    <cellStyle name="標準_2004吹奏楽ソロコンテスト進行表" xfId="1" xr:uid="{9087DDA6-B3B2-4524-9ABB-59F385F5DE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9%20&#12477;&#12525;&#12467;&#12531;&#12486;&#12473;&#12488;&#23529;&#26619;&#38598;&#35336;&#34920;(&#26412;&#2928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名簿"/>
      <sheetName val="審査用紙（打楽器・金管）"/>
      <sheetName val="審査用紙（木管）"/>
      <sheetName val="金管部門　打楽器部門（入力）"/>
      <sheetName val="木管部門（入力）"/>
      <sheetName val="Sheet2"/>
      <sheetName val="審査結果"/>
      <sheetName val="審査結果 (発表用)"/>
      <sheetName val="29年度進行表 "/>
      <sheetName val="28年度進行表 "/>
      <sheetName val="28年度進行表  (×)"/>
      <sheetName val="27年度進行表"/>
      <sheetName val="26年度進行表"/>
      <sheetName val="25年度進行表"/>
      <sheetName val="24年度進行表"/>
      <sheetName val="23年度進行表"/>
      <sheetName val="22年度進行表"/>
      <sheetName val="21年度進行表"/>
      <sheetName val="20年度進行表"/>
      <sheetName val="19年度進行表"/>
      <sheetName val="18年度進行表"/>
      <sheetName val="16年度進行表"/>
    </sheetNames>
    <sheetDataSet>
      <sheetData sheetId="0"/>
      <sheetData sheetId="1">
        <row r="1">
          <cell r="B1" t="str">
            <v>30回</v>
          </cell>
        </row>
        <row r="2">
          <cell r="E2">
            <v>1</v>
          </cell>
          <cell r="F2" t="str">
            <v>福田　晃子</v>
          </cell>
          <cell r="G2" t="str">
            <v>Per</v>
          </cell>
          <cell r="H2" t="str">
            <v>西有田</v>
          </cell>
          <cell r="I2" t="str">
            <v>ふくだ　ここ</v>
          </cell>
        </row>
        <row r="3">
          <cell r="E3">
            <v>2</v>
          </cell>
          <cell r="F3" t="str">
            <v>山口　セツナ</v>
          </cell>
          <cell r="G3" t="str">
            <v>Per</v>
          </cell>
          <cell r="H3" t="str">
            <v>唐津第五</v>
          </cell>
          <cell r="I3" t="str">
            <v>やまぐち　せつな</v>
          </cell>
        </row>
        <row r="4">
          <cell r="E4">
            <v>3</v>
          </cell>
          <cell r="F4" t="str">
            <v>納富　伊晶捺</v>
          </cell>
          <cell r="G4" t="str">
            <v>Mari</v>
          </cell>
          <cell r="H4" t="str">
            <v>附属</v>
          </cell>
          <cell r="I4" t="str">
            <v>のうどみ　いよな</v>
          </cell>
        </row>
        <row r="5">
          <cell r="E5">
            <v>4</v>
          </cell>
          <cell r="F5" t="str">
            <v>角町　香於里</v>
          </cell>
          <cell r="G5" t="str">
            <v>Mari</v>
          </cell>
          <cell r="H5" t="str">
            <v>城南</v>
          </cell>
          <cell r="I5" t="str">
            <v>つのまち　かおり</v>
          </cell>
        </row>
        <row r="6">
          <cell r="E6">
            <v>5</v>
          </cell>
          <cell r="F6" t="str">
            <v>ﾊﾞｰｸｽ  ﾌﾞﾚｰﾄﾞ運</v>
          </cell>
          <cell r="G6" t="str">
            <v>Per</v>
          </cell>
          <cell r="H6" t="str">
            <v>思斉</v>
          </cell>
          <cell r="I6" t="str">
            <v>ばーくす　ぶれーどゆき</v>
          </cell>
        </row>
        <row r="7">
          <cell r="E7">
            <v>6</v>
          </cell>
          <cell r="F7" t="str">
            <v>八戸　銀珠</v>
          </cell>
          <cell r="G7" t="str">
            <v>Mari</v>
          </cell>
          <cell r="H7" t="str">
            <v>大浦</v>
          </cell>
          <cell r="I7" t="str">
            <v>やえ　ぎんじゅ</v>
          </cell>
        </row>
        <row r="8">
          <cell r="E8">
            <v>7</v>
          </cell>
          <cell r="F8" t="str">
            <v>青木　菜摘</v>
          </cell>
          <cell r="G8" t="str">
            <v>Per</v>
          </cell>
          <cell r="H8" t="str">
            <v>有田</v>
          </cell>
          <cell r="I8" t="str">
            <v>あおき　なつみ</v>
          </cell>
        </row>
        <row r="9">
          <cell r="E9">
            <v>8</v>
          </cell>
          <cell r="F9" t="str">
            <v>石橋　愛理</v>
          </cell>
          <cell r="G9" t="str">
            <v>Mari</v>
          </cell>
          <cell r="H9" t="str">
            <v>白石</v>
          </cell>
          <cell r="I9" t="str">
            <v>いしばし　あいり</v>
          </cell>
          <cell r="M9">
            <v>1</v>
          </cell>
          <cell r="N9" t="str">
            <v>冨永　倫</v>
          </cell>
          <cell r="O9" t="str">
            <v>Tp</v>
          </cell>
          <cell r="P9" t="str">
            <v>佐賀北高等学校</v>
          </cell>
        </row>
        <row r="10">
          <cell r="E10">
            <v>9</v>
          </cell>
          <cell r="F10" t="str">
            <v>岩永　羅美</v>
          </cell>
          <cell r="G10" t="str">
            <v>Mari</v>
          </cell>
          <cell r="H10" t="str">
            <v>有田</v>
          </cell>
          <cell r="I10" t="str">
            <v>いわなが　らみ</v>
          </cell>
          <cell r="M10">
            <v>2</v>
          </cell>
          <cell r="N10" t="str">
            <v>福光　真由</v>
          </cell>
          <cell r="O10" t="str">
            <v>Mari</v>
          </cell>
          <cell r="P10" t="str">
            <v>佐賀北高等学校</v>
          </cell>
        </row>
        <row r="11">
          <cell r="E11">
            <v>1</v>
          </cell>
          <cell r="F11" t="str">
            <v>冨田　有貴</v>
          </cell>
          <cell r="G11" t="str">
            <v>Cl</v>
          </cell>
          <cell r="H11" t="str">
            <v>唐津東</v>
          </cell>
          <cell r="I11" t="str">
            <v>とみた　ゆき</v>
          </cell>
        </row>
        <row r="12">
          <cell r="E12">
            <v>2</v>
          </cell>
          <cell r="F12" t="str">
            <v>古田　真生</v>
          </cell>
          <cell r="G12" t="str">
            <v>Fl</v>
          </cell>
          <cell r="H12" t="str">
            <v>成章</v>
          </cell>
          <cell r="I12" t="str">
            <v>ふるた　まお</v>
          </cell>
        </row>
        <row r="13">
          <cell r="E13">
            <v>3</v>
          </cell>
          <cell r="F13" t="str">
            <v>齋藤　愛華</v>
          </cell>
          <cell r="G13" t="str">
            <v>Ob</v>
          </cell>
          <cell r="H13" t="str">
            <v>啓成</v>
          </cell>
          <cell r="I13" t="str">
            <v>さいとう　まなか</v>
          </cell>
        </row>
        <row r="14">
          <cell r="E14">
            <v>4</v>
          </cell>
          <cell r="F14" t="str">
            <v>荒木　恵</v>
          </cell>
          <cell r="G14" t="str">
            <v>A.Sax</v>
          </cell>
          <cell r="H14" t="str">
            <v>城西</v>
          </cell>
          <cell r="I14" t="str">
            <v>あらき　めぐみ</v>
          </cell>
        </row>
        <row r="15">
          <cell r="E15">
            <v>5</v>
          </cell>
          <cell r="F15" t="str">
            <v>樋口　絵子</v>
          </cell>
          <cell r="G15" t="str">
            <v>A.Sax</v>
          </cell>
          <cell r="H15" t="str">
            <v>伊万里</v>
          </cell>
          <cell r="I15" t="str">
            <v>ひぐち　えこ</v>
          </cell>
        </row>
        <row r="16">
          <cell r="E16">
            <v>6</v>
          </cell>
          <cell r="F16" t="str">
            <v>宮山　榛斗</v>
          </cell>
          <cell r="G16" t="str">
            <v>Cl</v>
          </cell>
          <cell r="H16" t="str">
            <v>早稲田佐賀</v>
          </cell>
          <cell r="I16" t="str">
            <v>みややま　はると</v>
          </cell>
        </row>
        <row r="17">
          <cell r="E17">
            <v>7</v>
          </cell>
          <cell r="F17" t="str">
            <v>猪野　まひろ</v>
          </cell>
          <cell r="G17" t="str">
            <v>Fl</v>
          </cell>
          <cell r="H17" t="str">
            <v>鳥栖</v>
          </cell>
          <cell r="I17" t="str">
            <v>いの　まひろ</v>
          </cell>
        </row>
        <row r="18">
          <cell r="E18">
            <v>8</v>
          </cell>
          <cell r="F18" t="str">
            <v>能隅　咲樹</v>
          </cell>
          <cell r="G18" t="str">
            <v>Fl</v>
          </cell>
          <cell r="H18" t="str">
            <v>相知</v>
          </cell>
          <cell r="I18" t="str">
            <v>のうずみ　さき</v>
          </cell>
        </row>
        <row r="19">
          <cell r="E19">
            <v>9</v>
          </cell>
          <cell r="F19" t="str">
            <v>西岡　麻美</v>
          </cell>
          <cell r="G19" t="str">
            <v>Cl</v>
          </cell>
          <cell r="H19" t="str">
            <v>武雄</v>
          </cell>
          <cell r="I19" t="str">
            <v>にしおか　あさみ</v>
          </cell>
        </row>
        <row r="20">
          <cell r="E20">
            <v>10</v>
          </cell>
          <cell r="F20" t="str">
            <v>栗山　斐奈世</v>
          </cell>
          <cell r="G20" t="str">
            <v>Cl</v>
          </cell>
          <cell r="H20" t="str">
            <v>武雄青陵</v>
          </cell>
          <cell r="I20" t="str">
            <v>くりやま　ひなせ</v>
          </cell>
        </row>
        <row r="21">
          <cell r="E21">
            <v>11</v>
          </cell>
          <cell r="F21" t="str">
            <v>藤崎　大輔</v>
          </cell>
          <cell r="G21" t="str">
            <v>A.Sax</v>
          </cell>
          <cell r="H21" t="str">
            <v>大和</v>
          </cell>
          <cell r="I21" t="str">
            <v>ふじさき　だいすけ</v>
          </cell>
        </row>
        <row r="22">
          <cell r="E22">
            <v>12</v>
          </cell>
          <cell r="F22" t="str">
            <v>陣内　あい</v>
          </cell>
          <cell r="G22" t="str">
            <v>A.Sax</v>
          </cell>
          <cell r="H22" t="str">
            <v>武雄青陵</v>
          </cell>
          <cell r="I22" t="str">
            <v>じんない　あい</v>
          </cell>
        </row>
        <row r="23">
          <cell r="E23">
            <v>13</v>
          </cell>
          <cell r="F23" t="str">
            <v>藤本　帆乃香</v>
          </cell>
          <cell r="G23" t="str">
            <v>A.Sax</v>
          </cell>
          <cell r="H23" t="str">
            <v>武雄</v>
          </cell>
          <cell r="I23" t="str">
            <v>ふじもと　ほのか</v>
          </cell>
        </row>
        <row r="24">
          <cell r="E24">
            <v>14</v>
          </cell>
          <cell r="F24" t="str">
            <v>七浦　霞</v>
          </cell>
          <cell r="G24" t="str">
            <v>T.Sax</v>
          </cell>
          <cell r="H24" t="str">
            <v>鍋島</v>
          </cell>
          <cell r="I24" t="str">
            <v>ななうら　かすみ</v>
          </cell>
        </row>
        <row r="25">
          <cell r="E25">
            <v>15</v>
          </cell>
          <cell r="F25" t="str">
            <v>馬場﨑　真里奈</v>
          </cell>
          <cell r="G25" t="str">
            <v>Fl</v>
          </cell>
          <cell r="H25" t="str">
            <v>神埼</v>
          </cell>
          <cell r="I25" t="str">
            <v>ばばさき　まりな</v>
          </cell>
        </row>
        <row r="26">
          <cell r="E26">
            <v>16</v>
          </cell>
          <cell r="F26" t="str">
            <v>副島　悠司</v>
          </cell>
          <cell r="G26" t="str">
            <v>Fg</v>
          </cell>
          <cell r="H26" t="str">
            <v>城東</v>
          </cell>
          <cell r="I26" t="str">
            <v>そえじま　ゆうじ</v>
          </cell>
        </row>
        <row r="27">
          <cell r="E27">
            <v>17</v>
          </cell>
          <cell r="F27" t="str">
            <v>吉田　百伽</v>
          </cell>
          <cell r="G27" t="str">
            <v>Fl</v>
          </cell>
          <cell r="H27" t="str">
            <v>唐津第五</v>
          </cell>
          <cell r="I27" t="str">
            <v>よしだ　もか</v>
          </cell>
        </row>
        <row r="28">
          <cell r="E28">
            <v>18</v>
          </cell>
          <cell r="F28" t="str">
            <v>北島　瑶季</v>
          </cell>
          <cell r="G28" t="str">
            <v>Cl</v>
          </cell>
          <cell r="H28" t="str">
            <v>鍋島</v>
          </cell>
          <cell r="I28" t="str">
            <v>きたじま　たまき</v>
          </cell>
        </row>
        <row r="29">
          <cell r="E29">
            <v>19</v>
          </cell>
          <cell r="F29" t="str">
            <v>野田　桜介</v>
          </cell>
          <cell r="G29" t="str">
            <v>A.Sax</v>
          </cell>
          <cell r="H29" t="str">
            <v>東原庠舎中央校</v>
          </cell>
          <cell r="I29" t="str">
            <v>のだ　おうすけ</v>
          </cell>
        </row>
        <row r="30">
          <cell r="E30">
            <v>20</v>
          </cell>
          <cell r="F30" t="str">
            <v>重松　歩華</v>
          </cell>
          <cell r="G30" t="str">
            <v>Cl</v>
          </cell>
          <cell r="H30" t="str">
            <v>北方</v>
          </cell>
          <cell r="I30" t="str">
            <v>しげまつ　あゆか</v>
          </cell>
        </row>
        <row r="31">
          <cell r="E31">
            <v>21</v>
          </cell>
          <cell r="F31" t="str">
            <v>中島　知珠来</v>
          </cell>
          <cell r="G31" t="str">
            <v>Fl</v>
          </cell>
          <cell r="H31" t="str">
            <v>北方</v>
          </cell>
          <cell r="I31" t="str">
            <v>なかしま　しずく</v>
          </cell>
        </row>
        <row r="32">
          <cell r="E32">
            <v>22</v>
          </cell>
          <cell r="F32" t="str">
            <v>山口　真央</v>
          </cell>
          <cell r="G32" t="str">
            <v>Cl</v>
          </cell>
          <cell r="H32" t="str">
            <v>附属</v>
          </cell>
          <cell r="I32" t="str">
            <v>やまぐち　まお</v>
          </cell>
        </row>
        <row r="33">
          <cell r="E33">
            <v>23</v>
          </cell>
          <cell r="F33" t="str">
            <v>大場　利理佳</v>
          </cell>
          <cell r="G33" t="str">
            <v>Fl</v>
          </cell>
          <cell r="H33" t="str">
            <v>上峰</v>
          </cell>
          <cell r="I33" t="str">
            <v>おおば　りりか</v>
          </cell>
        </row>
        <row r="34">
          <cell r="E34">
            <v>24</v>
          </cell>
          <cell r="F34" t="str">
            <v>森武　宥乃</v>
          </cell>
          <cell r="G34" t="str">
            <v>Cl</v>
          </cell>
          <cell r="H34" t="str">
            <v>川副</v>
          </cell>
          <cell r="I34" t="str">
            <v>もりたけ　ひろの</v>
          </cell>
        </row>
        <row r="35">
          <cell r="E35">
            <v>25</v>
          </cell>
          <cell r="F35" t="str">
            <v>喜多　咲百合</v>
          </cell>
          <cell r="G35" t="str">
            <v>A.Sax</v>
          </cell>
          <cell r="H35" t="str">
            <v>白石</v>
          </cell>
          <cell r="I35" t="str">
            <v>きた　さゆり</v>
          </cell>
        </row>
        <row r="36">
          <cell r="E36">
            <v>1</v>
          </cell>
          <cell r="F36" t="str">
            <v>木本　愛乃</v>
          </cell>
          <cell r="G36" t="str">
            <v>Tp</v>
          </cell>
          <cell r="H36" t="str">
            <v>川副</v>
          </cell>
          <cell r="I36" t="str">
            <v>きもと　あいの</v>
          </cell>
        </row>
        <row r="37">
          <cell r="E37">
            <v>2</v>
          </cell>
          <cell r="F37" t="str">
            <v>内田　かのん</v>
          </cell>
          <cell r="G37" t="str">
            <v>Tp</v>
          </cell>
          <cell r="H37" t="str">
            <v>啓成</v>
          </cell>
          <cell r="I37" t="str">
            <v>うちだ　かのん</v>
          </cell>
        </row>
        <row r="38">
          <cell r="E38">
            <v>3</v>
          </cell>
          <cell r="F38" t="str">
            <v>橋冨　亜美花</v>
          </cell>
          <cell r="G38" t="str">
            <v>Tu</v>
          </cell>
          <cell r="H38" t="str">
            <v>大町ひじり学園</v>
          </cell>
          <cell r="I38" t="str">
            <v>はしどみ　あみか</v>
          </cell>
        </row>
        <row r="39">
          <cell r="E39">
            <v>4</v>
          </cell>
          <cell r="F39" t="str">
            <v>神田　宗侍</v>
          </cell>
          <cell r="G39" t="str">
            <v>Tb</v>
          </cell>
          <cell r="H39" t="str">
            <v>早稲田佐賀</v>
          </cell>
          <cell r="I39" t="str">
            <v>こうだ　しゅうじ</v>
          </cell>
        </row>
        <row r="40">
          <cell r="E40">
            <v>5</v>
          </cell>
          <cell r="F40" t="str">
            <v>定松　聖歌</v>
          </cell>
          <cell r="G40" t="str">
            <v>Tp</v>
          </cell>
          <cell r="H40" t="str">
            <v>有明</v>
          </cell>
          <cell r="I40" t="str">
            <v>さだまつ　せいか</v>
          </cell>
        </row>
        <row r="41">
          <cell r="E41">
            <v>6</v>
          </cell>
          <cell r="F41" t="str">
            <v>馬場崎　帆香</v>
          </cell>
          <cell r="G41" t="str">
            <v>Euph</v>
          </cell>
          <cell r="H41" t="str">
            <v>上峰</v>
          </cell>
          <cell r="I41" t="str">
            <v>ばばさき　ほのか</v>
          </cell>
        </row>
        <row r="42">
          <cell r="E42">
            <v>7</v>
          </cell>
          <cell r="F42" t="str">
            <v>羽根　舞幸</v>
          </cell>
          <cell r="G42" t="str">
            <v>Tp</v>
          </cell>
          <cell r="H42" t="str">
            <v>基山</v>
          </cell>
          <cell r="I42" t="str">
            <v>はね　まゆき</v>
          </cell>
        </row>
        <row r="43">
          <cell r="E43">
            <v>8</v>
          </cell>
          <cell r="F43" t="str">
            <v>川上　皓士朗</v>
          </cell>
          <cell r="G43" t="str">
            <v>Tu</v>
          </cell>
          <cell r="H43" t="str">
            <v>唐津東</v>
          </cell>
          <cell r="I43" t="str">
            <v>かわかみ　こうしろう</v>
          </cell>
        </row>
        <row r="44">
          <cell r="E44">
            <v>9</v>
          </cell>
          <cell r="F44" t="str">
            <v>平野　里穂</v>
          </cell>
          <cell r="G44" t="str">
            <v>Tp</v>
          </cell>
          <cell r="H44" t="str">
            <v>佐志</v>
          </cell>
          <cell r="I44" t="str">
            <v>ひらの　りほ</v>
          </cell>
        </row>
        <row r="45">
          <cell r="E45">
            <v>10</v>
          </cell>
          <cell r="F45" t="str">
            <v>秋山　未朋</v>
          </cell>
          <cell r="G45" t="str">
            <v>Hr</v>
          </cell>
          <cell r="H45" t="str">
            <v>田代</v>
          </cell>
          <cell r="I45" t="str">
            <v>あきやま　みゆう</v>
          </cell>
        </row>
        <row r="46">
          <cell r="E46">
            <v>11</v>
          </cell>
          <cell r="F46" t="str">
            <v>麻田　ほの香</v>
          </cell>
          <cell r="G46" t="str">
            <v>Tb</v>
          </cell>
          <cell r="H46" t="str">
            <v>東原庠舎中央校</v>
          </cell>
          <cell r="I46" t="str">
            <v>あさだ　ほのか</v>
          </cell>
        </row>
        <row r="47">
          <cell r="E47">
            <v>12</v>
          </cell>
          <cell r="F47" t="str">
            <v>米田　光希</v>
          </cell>
          <cell r="G47" t="str">
            <v>Hr</v>
          </cell>
          <cell r="H47" t="str">
            <v>小城</v>
          </cell>
          <cell r="I47" t="str">
            <v>よねだ　みつき</v>
          </cell>
        </row>
        <row r="48">
          <cell r="E48">
            <v>13</v>
          </cell>
          <cell r="F48" t="str">
            <v>鳥谷　妃菜子</v>
          </cell>
          <cell r="G48" t="str">
            <v>Euph</v>
          </cell>
          <cell r="H48" t="str">
            <v>大和</v>
          </cell>
          <cell r="I48" t="str">
            <v>とりや　ひなこ</v>
          </cell>
        </row>
        <row r="49">
          <cell r="E49">
            <v>14</v>
          </cell>
          <cell r="F49" t="str">
            <v>梅﨑　百花</v>
          </cell>
          <cell r="G49" t="str">
            <v>Hr</v>
          </cell>
          <cell r="H49" t="str">
            <v>西有田</v>
          </cell>
          <cell r="I49" t="str">
            <v>うめざき　ももは</v>
          </cell>
        </row>
        <row r="50">
          <cell r="E50">
            <v>15</v>
          </cell>
          <cell r="F50" t="str">
            <v>八谷　万葉</v>
          </cell>
          <cell r="G50" t="str">
            <v>Tp</v>
          </cell>
          <cell r="H50" t="str">
            <v>神埼</v>
          </cell>
          <cell r="I50" t="str">
            <v>はちや　かずは</v>
          </cell>
        </row>
        <row r="51">
          <cell r="E51">
            <v>16</v>
          </cell>
          <cell r="F51" t="str">
            <v>内田　涼葉</v>
          </cell>
          <cell r="G51" t="str">
            <v>Euph</v>
          </cell>
          <cell r="H51" t="str">
            <v>大町ひじり学園</v>
          </cell>
          <cell r="I51" t="str">
            <v>うちだ　すずは</v>
          </cell>
        </row>
        <row r="52">
          <cell r="E52">
            <v>17</v>
          </cell>
          <cell r="F52" t="str">
            <v>野口　琉奈</v>
          </cell>
          <cell r="G52" t="str">
            <v>Euph</v>
          </cell>
          <cell r="H52" t="str">
            <v>城南</v>
          </cell>
          <cell r="I52" t="str">
            <v>のぐち　るな</v>
          </cell>
        </row>
        <row r="53">
          <cell r="E53">
            <v>18</v>
          </cell>
          <cell r="F53" t="str">
            <v>桑原　愛蓮</v>
          </cell>
          <cell r="G53" t="str">
            <v>Tp</v>
          </cell>
          <cell r="H53" t="str">
            <v>伊万里</v>
          </cell>
          <cell r="I53" t="str">
            <v>くわはら　あれん</v>
          </cell>
        </row>
        <row r="54">
          <cell r="E54">
            <v>19</v>
          </cell>
          <cell r="F54" t="str">
            <v>山﨑　夢叶</v>
          </cell>
          <cell r="G54" t="str">
            <v>Tp</v>
          </cell>
          <cell r="H54" t="str">
            <v>多良</v>
          </cell>
          <cell r="I54" t="str">
            <v>やまさき　もか</v>
          </cell>
        </row>
        <row r="55">
          <cell r="E55">
            <v>20</v>
          </cell>
          <cell r="F55" t="str">
            <v>伊東　和奏</v>
          </cell>
          <cell r="G55" t="str">
            <v>Euph</v>
          </cell>
          <cell r="H55" t="str">
            <v>中原</v>
          </cell>
          <cell r="I55" t="str">
            <v>いとう　わかな</v>
          </cell>
        </row>
        <row r="56">
          <cell r="E56">
            <v>21</v>
          </cell>
          <cell r="F56" t="str">
            <v>松本　聖</v>
          </cell>
          <cell r="G56" t="str">
            <v>Euph</v>
          </cell>
          <cell r="H56" t="str">
            <v>小城</v>
          </cell>
          <cell r="I56" t="str">
            <v>まつもと　みずき</v>
          </cell>
        </row>
        <row r="57">
          <cell r="E57">
            <v>22</v>
          </cell>
          <cell r="F57" t="str">
            <v>松本　彩花</v>
          </cell>
          <cell r="G57" t="str">
            <v>Hr</v>
          </cell>
          <cell r="H57" t="str">
            <v>相知</v>
          </cell>
          <cell r="I57" t="str">
            <v>もつもと　あやか</v>
          </cell>
        </row>
        <row r="58">
          <cell r="E58">
            <v>23</v>
          </cell>
          <cell r="F58" t="str">
            <v>三根　佳那子</v>
          </cell>
          <cell r="G58" t="str">
            <v>Tu</v>
          </cell>
          <cell r="H58" t="str">
            <v>有明</v>
          </cell>
          <cell r="I58" t="str">
            <v>みね　かなこ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E888-552B-4619-8849-2222A70F8F7F}">
  <dimension ref="A1:AA40"/>
  <sheetViews>
    <sheetView tabSelected="1" topLeftCell="F31" workbookViewId="0">
      <selection activeCell="F1" sqref="F1:U1"/>
    </sheetView>
  </sheetViews>
  <sheetFormatPr defaultRowHeight="18" x14ac:dyDescent="0.55000000000000004"/>
  <cols>
    <col min="1" max="1" width="4.83203125" customWidth="1"/>
    <col min="2" max="2" width="8.25" customWidth="1"/>
    <col min="3" max="3" width="7.25" customWidth="1"/>
    <col min="4" max="4" width="13.58203125" customWidth="1"/>
    <col min="6" max="6" width="7.4140625" customWidth="1"/>
    <col min="7" max="7" width="4.75" customWidth="1"/>
    <col min="8" max="8" width="7" customWidth="1"/>
    <col min="9" max="9" width="4.25" customWidth="1"/>
    <col min="10" max="10" width="6.33203125" customWidth="1"/>
    <col min="12" max="12" width="5.83203125" customWidth="1"/>
    <col min="13" max="13" width="4.58203125" customWidth="1"/>
    <col min="14" max="14" width="4.83203125" customWidth="1"/>
    <col min="15" max="15" width="4" customWidth="1"/>
    <col min="16" max="16" width="9.58203125" customWidth="1"/>
    <col min="17" max="17" width="6.83203125" customWidth="1"/>
    <col min="18" max="18" width="16.08203125" customWidth="1"/>
    <col min="19" max="19" width="7.33203125" customWidth="1"/>
    <col min="20" max="20" width="6.25" customWidth="1"/>
    <col min="21" max="21" width="5" customWidth="1"/>
    <col min="22" max="22" width="6.1640625" customWidth="1"/>
    <col min="23" max="23" width="4.4140625" customWidth="1"/>
    <col min="24" max="24" width="6" customWidth="1"/>
    <col min="25" max="25" width="3.83203125" customWidth="1"/>
    <col min="26" max="26" width="6.5" customWidth="1"/>
  </cols>
  <sheetData>
    <row r="1" spans="1:27" ht="30.5" thickBot="1" x14ac:dyDescent="0.45">
      <c r="A1" s="1"/>
      <c r="B1" s="96"/>
      <c r="C1" s="96"/>
      <c r="D1" s="110" t="str">
        <f>[1]名簿!B1</f>
        <v>30回</v>
      </c>
      <c r="E1" s="110"/>
      <c r="F1" s="111" t="s">
        <v>0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96"/>
      <c r="W1" s="112"/>
      <c r="X1" s="112"/>
      <c r="Y1" s="112"/>
      <c r="Z1" s="112"/>
      <c r="AA1" s="2"/>
    </row>
    <row r="2" spans="1:27" ht="24" thickBot="1" x14ac:dyDescent="0.6">
      <c r="A2" s="47"/>
      <c r="B2" s="48" t="s">
        <v>1</v>
      </c>
      <c r="C2" s="48" t="s">
        <v>2</v>
      </c>
      <c r="D2" s="48" t="s">
        <v>3</v>
      </c>
      <c r="E2" s="48" t="s">
        <v>4</v>
      </c>
      <c r="F2" s="113" t="s">
        <v>5</v>
      </c>
      <c r="G2" s="113"/>
      <c r="H2" s="113"/>
      <c r="I2" s="48" t="s">
        <v>6</v>
      </c>
      <c r="J2" s="113" t="s">
        <v>7</v>
      </c>
      <c r="K2" s="113"/>
      <c r="L2" s="114"/>
      <c r="M2" s="3"/>
      <c r="N2" s="3"/>
      <c r="O2" s="115"/>
      <c r="P2" s="116" t="s">
        <v>1</v>
      </c>
      <c r="Q2" s="116" t="s">
        <v>2</v>
      </c>
      <c r="R2" s="116" t="s">
        <v>3</v>
      </c>
      <c r="S2" s="116" t="s">
        <v>4</v>
      </c>
      <c r="T2" s="117" t="s">
        <v>5</v>
      </c>
      <c r="U2" s="117"/>
      <c r="V2" s="117"/>
      <c r="W2" s="116" t="s">
        <v>6</v>
      </c>
      <c r="X2" s="117" t="s">
        <v>7</v>
      </c>
      <c r="Y2" s="117"/>
      <c r="Z2" s="118"/>
      <c r="AA2" s="4"/>
    </row>
    <row r="3" spans="1:27" ht="19" thickTop="1" thickBot="1" x14ac:dyDescent="0.6">
      <c r="A3" s="104" t="s">
        <v>8</v>
      </c>
      <c r="B3" s="105"/>
      <c r="C3" s="105"/>
      <c r="D3" s="49"/>
      <c r="E3" s="50"/>
      <c r="F3" s="51">
        <v>0.40277777777777773</v>
      </c>
      <c r="G3" s="52" t="s">
        <v>35</v>
      </c>
      <c r="H3" s="51">
        <f>F3+TIME(0,5,0)</f>
        <v>0.40624999999999994</v>
      </c>
      <c r="I3" s="52"/>
      <c r="J3" s="50"/>
      <c r="K3" s="50"/>
      <c r="L3" s="53"/>
      <c r="M3" s="54"/>
      <c r="N3" s="54"/>
      <c r="O3" s="55">
        <v>1</v>
      </c>
      <c r="P3" s="56"/>
      <c r="Q3" s="57" t="str">
        <f>IF(VLOOKUP(O3,[1]名簿!$E$11:$I$35,3,0)=0,"",VLOOKUP(O3,[1]名簿!$E$11:$I$35,3,0))</f>
        <v>Cl</v>
      </c>
      <c r="R3" s="58" t="str">
        <f>IF(VLOOKUP(O3,[1]名簿!$E$11:$I$35,4,0)=0,"",VLOOKUP(O3,[1]名簿!$E$11:$I$35,4,0)&amp;"中学校")</f>
        <v>唐津東中学校</v>
      </c>
      <c r="S3" s="59">
        <f t="shared" ref="S3:S14" si="0">T3-TIME(0,10,0)</f>
        <v>0.55555555555555514</v>
      </c>
      <c r="T3" s="60">
        <f t="shared" ref="T3:T14" si="1">V3-TIME(0,15,0)</f>
        <v>0.56249999999999956</v>
      </c>
      <c r="U3" s="61" t="s">
        <v>10</v>
      </c>
      <c r="V3" s="62">
        <f t="shared" ref="V3:V14" si="2">X3-TIME(0,10,0)</f>
        <v>0.57291666666666619</v>
      </c>
      <c r="W3" s="56" t="s">
        <v>11</v>
      </c>
      <c r="X3" s="60">
        <f>H38</f>
        <v>0.57986111111111061</v>
      </c>
      <c r="Y3" s="61" t="s">
        <v>35</v>
      </c>
      <c r="Z3" s="63">
        <f t="shared" ref="Z3:Z14" si="3">X3+TIME(0,5,0)</f>
        <v>0.58333333333333282</v>
      </c>
      <c r="AA3" s="2"/>
    </row>
    <row r="4" spans="1:27" s="33" customFormat="1" ht="22.5" customHeight="1" x14ac:dyDescent="0.55000000000000004">
      <c r="A4" s="15">
        <v>1</v>
      </c>
      <c r="B4" s="16"/>
      <c r="C4" s="16" t="str">
        <f>IF(VLOOKUP(A4,[1]名簿!$E$2:$I$10,3,0)=0,"",VLOOKUP(A4,[1]名簿!$E$2:$I$10,3,0))</f>
        <v>Per</v>
      </c>
      <c r="D4" s="17" t="str">
        <f>IF(VLOOKUP(A4,[1]名簿!$E$2:$I$10,4,0)=0,"",VLOOKUP(A4,[1]名簿!$E$2:$I$10,4,0)&amp;"中学校")</f>
        <v>西有田中学校</v>
      </c>
      <c r="E4" s="18">
        <v>0.36805555555555558</v>
      </c>
      <c r="F4" s="19">
        <v>0.375</v>
      </c>
      <c r="G4" s="20" t="s">
        <v>10</v>
      </c>
      <c r="H4" s="21">
        <v>0.38194444444444442</v>
      </c>
      <c r="I4" s="22" t="s">
        <v>12</v>
      </c>
      <c r="J4" s="23">
        <f>H3</f>
        <v>0.40624999999999994</v>
      </c>
      <c r="K4" s="24" t="s">
        <v>30</v>
      </c>
      <c r="L4" s="25">
        <f>J4+TIME(0,5,0)</f>
        <v>0.40972222222222215</v>
      </c>
      <c r="M4" s="26"/>
      <c r="N4" s="26"/>
      <c r="O4" s="27">
        <v>2</v>
      </c>
      <c r="P4" s="28"/>
      <c r="Q4" s="29" t="str">
        <f>IF(VLOOKUP(O4,[1]名簿!$E$11:$I$35,3,0)=0,"",VLOOKUP(O4,[1]名簿!$E$11:$I$35,3,0))</f>
        <v>Fl</v>
      </c>
      <c r="R4" s="30" t="str">
        <f>IF(VLOOKUP(O4,[1]名簿!$E$11:$I$35,4,0)=0,"",VLOOKUP(O4,[1]名簿!$E$11:$I$35,4,0)&amp;"中学校")</f>
        <v>成章中学校</v>
      </c>
      <c r="S4" s="31">
        <f t="shared" si="0"/>
        <v>0.55902777777777735</v>
      </c>
      <c r="T4" s="19">
        <f t="shared" si="1"/>
        <v>0.56597222222222177</v>
      </c>
      <c r="U4" s="20" t="s">
        <v>10</v>
      </c>
      <c r="V4" s="21">
        <f t="shared" si="2"/>
        <v>0.5763888888888884</v>
      </c>
      <c r="W4" s="28" t="s">
        <v>13</v>
      </c>
      <c r="X4" s="19">
        <f>Z3</f>
        <v>0.58333333333333282</v>
      </c>
      <c r="Y4" s="20" t="s">
        <v>30</v>
      </c>
      <c r="Z4" s="32">
        <f t="shared" si="3"/>
        <v>0.58680555555555503</v>
      </c>
      <c r="AA4" s="26"/>
    </row>
    <row r="5" spans="1:27" s="33" customFormat="1" ht="22.5" customHeight="1" x14ac:dyDescent="0.55000000000000004">
      <c r="A5" s="27">
        <v>2</v>
      </c>
      <c r="B5" s="16"/>
      <c r="C5" s="16" t="str">
        <f>IF(VLOOKUP(A5,[1]名簿!$E$2:$I$10,3,0)=0,"",VLOOKUP(A5,[1]名簿!$E$2:$I$10,3,0))</f>
        <v>Per</v>
      </c>
      <c r="D5" s="17" t="str">
        <f>IF(VLOOKUP(A5,[1]名簿!$E$2:$I$10,4,0)=0,"",VLOOKUP(A5,[1]名簿!$E$2:$I$10,4,0)&amp;"中学校")</f>
        <v>唐津第五中学校</v>
      </c>
      <c r="E5" s="31">
        <v>0.36805555555555558</v>
      </c>
      <c r="F5" s="19">
        <v>0.375</v>
      </c>
      <c r="G5" s="20" t="s">
        <v>10</v>
      </c>
      <c r="H5" s="21">
        <v>0.38194444444444442</v>
      </c>
      <c r="I5" s="34" t="s">
        <v>12</v>
      </c>
      <c r="J5" s="19">
        <f>L4+TIME(0,1,0)</f>
        <v>0.4104166666666666</v>
      </c>
      <c r="K5" s="20" t="s">
        <v>30</v>
      </c>
      <c r="L5" s="32">
        <f>J5+TIME(0,5,0)</f>
        <v>0.41388888888888881</v>
      </c>
      <c r="M5" s="26"/>
      <c r="N5" s="26"/>
      <c r="O5" s="27">
        <v>3</v>
      </c>
      <c r="P5" s="28"/>
      <c r="Q5" s="29" t="str">
        <f>IF(VLOOKUP(O5,[1]名簿!$E$11:$I$35,3,0)=0,"",VLOOKUP(O5,[1]名簿!$E$11:$I$35,3,0))</f>
        <v>Ob</v>
      </c>
      <c r="R5" s="30" t="str">
        <f>IF(VLOOKUP(O5,[1]名簿!$E$11:$I$35,4,0)=0,"",VLOOKUP(O5,[1]名簿!$E$11:$I$35,4,0)&amp;"中学校")</f>
        <v>啓成中学校</v>
      </c>
      <c r="S5" s="31">
        <f t="shared" si="0"/>
        <v>0.56249999999999956</v>
      </c>
      <c r="T5" s="19">
        <f t="shared" si="1"/>
        <v>0.56944444444444398</v>
      </c>
      <c r="U5" s="20" t="s">
        <v>10</v>
      </c>
      <c r="V5" s="21">
        <f t="shared" si="2"/>
        <v>0.57986111111111061</v>
      </c>
      <c r="W5" s="28" t="s">
        <v>14</v>
      </c>
      <c r="X5" s="19">
        <f t="shared" ref="X5:X14" si="4">Z4</f>
        <v>0.58680555555555503</v>
      </c>
      <c r="Y5" s="20" t="s">
        <v>30</v>
      </c>
      <c r="Z5" s="32">
        <f t="shared" si="3"/>
        <v>0.59027777777777724</v>
      </c>
      <c r="AA5" s="26"/>
    </row>
    <row r="6" spans="1:27" s="33" customFormat="1" ht="22.5" customHeight="1" x14ac:dyDescent="0.55000000000000004">
      <c r="A6" s="27">
        <v>3</v>
      </c>
      <c r="B6" s="16"/>
      <c r="C6" s="16" t="str">
        <f>IF(VLOOKUP(A6,[1]名簿!$E$2:$I$10,3,0)=0,"",VLOOKUP(A6,[1]名簿!$E$2:$I$10,3,0))</f>
        <v>Mari</v>
      </c>
      <c r="D6" s="17" t="str">
        <f>IF(VLOOKUP(A6,[1]名簿!$E$2:$I$10,4,0)=0,"",VLOOKUP(A6,[1]名簿!$E$2:$I$10,4,0)&amp;"中学校")</f>
        <v>附属中学校</v>
      </c>
      <c r="E6" s="31">
        <v>0.36805555555555558</v>
      </c>
      <c r="F6" s="19">
        <v>0.375</v>
      </c>
      <c r="G6" s="20" t="s">
        <v>10</v>
      </c>
      <c r="H6" s="21">
        <v>0.38194444444444442</v>
      </c>
      <c r="I6" s="34" t="s">
        <v>12</v>
      </c>
      <c r="J6" s="19">
        <f t="shared" ref="J6:J12" si="5">L5+TIME(0,1,0)</f>
        <v>0.41458333333333325</v>
      </c>
      <c r="K6" s="20" t="s">
        <v>30</v>
      </c>
      <c r="L6" s="32">
        <f t="shared" ref="L6:L12" si="6">J6+TIME(0,5,0)</f>
        <v>0.41805555555555546</v>
      </c>
      <c r="M6" s="26"/>
      <c r="N6" s="26"/>
      <c r="O6" s="27">
        <v>4</v>
      </c>
      <c r="P6" s="28"/>
      <c r="Q6" s="29" t="str">
        <f>IF(VLOOKUP(O6,[1]名簿!$E$11:$I$35,3,0)=0,"",VLOOKUP(O6,[1]名簿!$E$11:$I$35,3,0))</f>
        <v>A.Sax</v>
      </c>
      <c r="R6" s="30" t="str">
        <f>IF(VLOOKUP(O6,[1]名簿!$E$11:$I$35,4,0)=0,"",VLOOKUP(O6,[1]名簿!$E$11:$I$35,4,0)&amp;"中学校")</f>
        <v>城西中学校</v>
      </c>
      <c r="S6" s="31">
        <f t="shared" si="0"/>
        <v>0.56597222222222177</v>
      </c>
      <c r="T6" s="19">
        <f t="shared" si="1"/>
        <v>0.57291666666666619</v>
      </c>
      <c r="U6" s="20" t="s">
        <v>10</v>
      </c>
      <c r="V6" s="21">
        <f t="shared" si="2"/>
        <v>0.58333333333333282</v>
      </c>
      <c r="W6" s="28" t="s">
        <v>11</v>
      </c>
      <c r="X6" s="19">
        <f t="shared" si="4"/>
        <v>0.59027777777777724</v>
      </c>
      <c r="Y6" s="20" t="s">
        <v>30</v>
      </c>
      <c r="Z6" s="32">
        <f t="shared" si="3"/>
        <v>0.59374999999999944</v>
      </c>
      <c r="AA6" s="26"/>
    </row>
    <row r="7" spans="1:27" s="33" customFormat="1" ht="22.5" customHeight="1" x14ac:dyDescent="0.55000000000000004">
      <c r="A7" s="27">
        <v>4</v>
      </c>
      <c r="B7" s="16"/>
      <c r="C7" s="16" t="str">
        <f>IF(VLOOKUP(A7,[1]名簿!$E$2:$I$10,3,0)=0,"",VLOOKUP(A7,[1]名簿!$E$2:$I$10,3,0))</f>
        <v>Mari</v>
      </c>
      <c r="D7" s="17" t="str">
        <f>IF(VLOOKUP(A7,[1]名簿!$E$2:$I$10,4,0)=0,"",VLOOKUP(A7,[1]名簿!$E$2:$I$10,4,0)&amp;"中学校")</f>
        <v>城南中学校</v>
      </c>
      <c r="E7" s="31">
        <v>0.375</v>
      </c>
      <c r="F7" s="19">
        <v>0.38194444444444442</v>
      </c>
      <c r="G7" s="20" t="s">
        <v>10</v>
      </c>
      <c r="H7" s="21">
        <v>0.3888888888888889</v>
      </c>
      <c r="I7" s="34" t="s">
        <v>12</v>
      </c>
      <c r="J7" s="19">
        <f t="shared" si="5"/>
        <v>0.4187499999999999</v>
      </c>
      <c r="K7" s="20" t="s">
        <v>30</v>
      </c>
      <c r="L7" s="32">
        <f t="shared" si="6"/>
        <v>0.42222222222222211</v>
      </c>
      <c r="M7" s="26"/>
      <c r="N7" s="26"/>
      <c r="O7" s="27">
        <v>5</v>
      </c>
      <c r="P7" s="28"/>
      <c r="Q7" s="29" t="str">
        <f>IF(VLOOKUP(O7,[1]名簿!$E$11:$I$35,3,0)=0,"",VLOOKUP(O7,[1]名簿!$E$11:$I$35,3,0))</f>
        <v>A.Sax</v>
      </c>
      <c r="R7" s="30" t="str">
        <f>IF(VLOOKUP(O7,[1]名簿!$E$11:$I$35,4,0)=0,"",VLOOKUP(O7,[1]名簿!$E$11:$I$35,4,0)&amp;"中学校")</f>
        <v>伊万里中学校</v>
      </c>
      <c r="S7" s="31">
        <f t="shared" si="0"/>
        <v>0.56944444444444398</v>
      </c>
      <c r="T7" s="19">
        <f t="shared" si="1"/>
        <v>0.5763888888888884</v>
      </c>
      <c r="U7" s="20" t="s">
        <v>10</v>
      </c>
      <c r="V7" s="21">
        <f t="shared" si="2"/>
        <v>0.58680555555555503</v>
      </c>
      <c r="W7" s="28" t="s">
        <v>13</v>
      </c>
      <c r="X7" s="19">
        <f t="shared" si="4"/>
        <v>0.59374999999999944</v>
      </c>
      <c r="Y7" s="20" t="s">
        <v>30</v>
      </c>
      <c r="Z7" s="32">
        <f t="shared" si="3"/>
        <v>0.59722222222222165</v>
      </c>
      <c r="AA7" s="26"/>
    </row>
    <row r="8" spans="1:27" s="33" customFormat="1" ht="22.5" customHeight="1" x14ac:dyDescent="0.55000000000000004">
      <c r="A8" s="27">
        <v>5</v>
      </c>
      <c r="B8" s="35"/>
      <c r="C8" s="16" t="str">
        <f>IF(VLOOKUP(A8,[1]名簿!$E$2:$I$10,3,0)=0,"",VLOOKUP(A8,[1]名簿!$E$2:$I$10,3,0))</f>
        <v>Per</v>
      </c>
      <c r="D8" s="17" t="str">
        <f>IF(VLOOKUP(A8,[1]名簿!$E$2:$I$10,4,0)=0,"",VLOOKUP(A8,[1]名簿!$E$2:$I$10,4,0)&amp;"中学校")</f>
        <v>思斉中学校</v>
      </c>
      <c r="E8" s="31">
        <v>0.375</v>
      </c>
      <c r="F8" s="19">
        <v>0.38194444444444442</v>
      </c>
      <c r="G8" s="20" t="s">
        <v>10</v>
      </c>
      <c r="H8" s="21">
        <v>0.3888888888888889</v>
      </c>
      <c r="I8" s="34" t="s">
        <v>12</v>
      </c>
      <c r="J8" s="19">
        <f t="shared" si="5"/>
        <v>0.42291666666666655</v>
      </c>
      <c r="K8" s="20" t="s">
        <v>9</v>
      </c>
      <c r="L8" s="32">
        <f t="shared" si="6"/>
        <v>0.42638888888888876</v>
      </c>
      <c r="M8" s="26"/>
      <c r="N8" s="26"/>
      <c r="O8" s="27">
        <v>6</v>
      </c>
      <c r="P8" s="28"/>
      <c r="Q8" s="29" t="str">
        <f>IF(VLOOKUP(O8,[1]名簿!$E$11:$I$35,3,0)=0,"",VLOOKUP(O8,[1]名簿!$E$11:$I$35,3,0))</f>
        <v>Cl</v>
      </c>
      <c r="R8" s="30" t="str">
        <f>IF(VLOOKUP(O8,[1]名簿!$E$11:$I$35,4,0)=0,"",VLOOKUP(O8,[1]名簿!$E$11:$I$35,4,0)&amp;"中学校")</f>
        <v>早稲田佐賀中学校</v>
      </c>
      <c r="S8" s="31">
        <f t="shared" si="0"/>
        <v>0.57291666666666619</v>
      </c>
      <c r="T8" s="19">
        <f t="shared" si="1"/>
        <v>0.57986111111111061</v>
      </c>
      <c r="U8" s="20" t="s">
        <v>10</v>
      </c>
      <c r="V8" s="21">
        <f t="shared" si="2"/>
        <v>0.59027777777777724</v>
      </c>
      <c r="W8" s="28" t="s">
        <v>14</v>
      </c>
      <c r="X8" s="19">
        <f t="shared" si="4"/>
        <v>0.59722222222222165</v>
      </c>
      <c r="Y8" s="20" t="s">
        <v>9</v>
      </c>
      <c r="Z8" s="32">
        <f t="shared" si="3"/>
        <v>0.60069444444444386</v>
      </c>
      <c r="AA8" s="26"/>
    </row>
    <row r="9" spans="1:27" s="33" customFormat="1" ht="22.5" customHeight="1" x14ac:dyDescent="0.55000000000000004">
      <c r="A9" s="27">
        <v>6</v>
      </c>
      <c r="B9" s="16"/>
      <c r="C9" s="16" t="str">
        <f>IF(VLOOKUP(A9,[1]名簿!$E$2:$I$10,3,0)=0,"",VLOOKUP(A9,[1]名簿!$E$2:$I$10,3,0))</f>
        <v>Mari</v>
      </c>
      <c r="D9" s="17" t="str">
        <f>IF(VLOOKUP(A9,[1]名簿!$E$2:$I$10,4,0)=0,"",VLOOKUP(A9,[1]名簿!$E$2:$I$10,4,0)&amp;"中学校")</f>
        <v>大浦中学校</v>
      </c>
      <c r="E9" s="31">
        <v>0.375</v>
      </c>
      <c r="F9" s="19">
        <v>0.38194444444444442</v>
      </c>
      <c r="G9" s="20" t="s">
        <v>10</v>
      </c>
      <c r="H9" s="21">
        <v>0.3888888888888889</v>
      </c>
      <c r="I9" s="34" t="s">
        <v>12</v>
      </c>
      <c r="J9" s="19">
        <f t="shared" si="5"/>
        <v>0.4270833333333332</v>
      </c>
      <c r="K9" s="20" t="s">
        <v>9</v>
      </c>
      <c r="L9" s="32">
        <f t="shared" si="6"/>
        <v>0.43055555555555541</v>
      </c>
      <c r="M9" s="26"/>
      <c r="N9" s="26"/>
      <c r="O9" s="27">
        <v>7</v>
      </c>
      <c r="P9" s="28"/>
      <c r="Q9" s="29" t="str">
        <f>IF(VLOOKUP(O9,[1]名簿!$E$11:$I$35,3,0)=0,"",VLOOKUP(O9,[1]名簿!$E$11:$I$35,3,0))</f>
        <v>Fl</v>
      </c>
      <c r="R9" s="30" t="str">
        <f>IF(VLOOKUP(O9,[1]名簿!$E$11:$I$35,4,0)=0,"",VLOOKUP(O9,[1]名簿!$E$11:$I$35,4,0)&amp;"中学校")</f>
        <v>鳥栖中学校</v>
      </c>
      <c r="S9" s="31">
        <f t="shared" si="0"/>
        <v>0.5763888888888884</v>
      </c>
      <c r="T9" s="19">
        <f t="shared" si="1"/>
        <v>0.58333333333333282</v>
      </c>
      <c r="U9" s="36" t="s">
        <v>10</v>
      </c>
      <c r="V9" s="21">
        <f t="shared" si="2"/>
        <v>0.59374999999999944</v>
      </c>
      <c r="W9" s="28" t="s">
        <v>11</v>
      </c>
      <c r="X9" s="19">
        <f t="shared" si="4"/>
        <v>0.60069444444444386</v>
      </c>
      <c r="Y9" s="20" t="s">
        <v>30</v>
      </c>
      <c r="Z9" s="32">
        <f t="shared" si="3"/>
        <v>0.60416666666666607</v>
      </c>
      <c r="AA9" s="26"/>
    </row>
    <row r="10" spans="1:27" s="33" customFormat="1" ht="22.5" customHeight="1" x14ac:dyDescent="0.55000000000000004">
      <c r="A10" s="27">
        <v>7</v>
      </c>
      <c r="B10" s="35"/>
      <c r="C10" s="16" t="str">
        <f>IF(VLOOKUP(A10,[1]名簿!$E$2:$I$10,3,0)=0,"",VLOOKUP(A10,[1]名簿!$E$2:$I$10,3,0))</f>
        <v>Per</v>
      </c>
      <c r="D10" s="17" t="str">
        <f>IF(VLOOKUP(A10,[1]名簿!$E$2:$I$10,4,0)=0,"",VLOOKUP(A10,[1]名簿!$E$2:$I$10,4,0)&amp;"中学校")</f>
        <v>有田中学校</v>
      </c>
      <c r="E10" s="31">
        <v>0.38194444444444442</v>
      </c>
      <c r="F10" s="19">
        <v>0.3888888888888889</v>
      </c>
      <c r="G10" s="20" t="s">
        <v>10</v>
      </c>
      <c r="H10" s="21">
        <v>0.39583333333333331</v>
      </c>
      <c r="I10" s="34" t="s">
        <v>12</v>
      </c>
      <c r="J10" s="19">
        <f t="shared" si="5"/>
        <v>0.43124999999999986</v>
      </c>
      <c r="K10" s="20" t="s">
        <v>30</v>
      </c>
      <c r="L10" s="32">
        <f t="shared" si="6"/>
        <v>0.43472222222222207</v>
      </c>
      <c r="M10" s="26"/>
      <c r="N10" s="26"/>
      <c r="O10" s="27">
        <v>8</v>
      </c>
      <c r="P10" s="28"/>
      <c r="Q10" s="29" t="str">
        <f>IF(VLOOKUP(O10,[1]名簿!$E$11:$I$35,3,0)=0,"",VLOOKUP(O10,[1]名簿!$E$11:$I$35,3,0))</f>
        <v>Fl</v>
      </c>
      <c r="R10" s="30" t="str">
        <f>IF(VLOOKUP(O10,[1]名簿!$E$11:$I$35,4,0)=0,"",VLOOKUP(O10,[1]名簿!$E$11:$I$35,4,0)&amp;"中学校")</f>
        <v>相知中学校</v>
      </c>
      <c r="S10" s="31">
        <f t="shared" si="0"/>
        <v>0.57986111111111061</v>
      </c>
      <c r="T10" s="19">
        <f t="shared" si="1"/>
        <v>0.58680555555555503</v>
      </c>
      <c r="U10" s="20" t="s">
        <v>10</v>
      </c>
      <c r="V10" s="21">
        <f t="shared" si="2"/>
        <v>0.59722222222222165</v>
      </c>
      <c r="W10" s="28" t="s">
        <v>13</v>
      </c>
      <c r="X10" s="19">
        <f t="shared" si="4"/>
        <v>0.60416666666666607</v>
      </c>
      <c r="Y10" s="20" t="s">
        <v>9</v>
      </c>
      <c r="Z10" s="32">
        <f t="shared" si="3"/>
        <v>0.60763888888888828</v>
      </c>
      <c r="AA10" s="26"/>
    </row>
    <row r="11" spans="1:27" s="33" customFormat="1" ht="22.5" customHeight="1" x14ac:dyDescent="0.55000000000000004">
      <c r="A11" s="27">
        <v>8</v>
      </c>
      <c r="B11" s="16"/>
      <c r="C11" s="16" t="str">
        <f>IF(VLOOKUP(A11,[1]名簿!$E$2:$I$10,3,0)=0,"",VLOOKUP(A11,[1]名簿!$E$2:$I$10,3,0))</f>
        <v>Mari</v>
      </c>
      <c r="D11" s="17" t="str">
        <f>IF(VLOOKUP(A11,[1]名簿!$E$2:$I$10,4,0)=0,"",VLOOKUP(A11,[1]名簿!$E$2:$I$10,4,0)&amp;"中学校")</f>
        <v>白石中学校</v>
      </c>
      <c r="E11" s="31">
        <v>0.38194444444444442</v>
      </c>
      <c r="F11" s="19">
        <v>0.3888888888888889</v>
      </c>
      <c r="G11" s="20" t="s">
        <v>10</v>
      </c>
      <c r="H11" s="21">
        <v>0.39583333333333331</v>
      </c>
      <c r="I11" s="34" t="s">
        <v>12</v>
      </c>
      <c r="J11" s="19">
        <f t="shared" si="5"/>
        <v>0.43541666666666651</v>
      </c>
      <c r="K11" s="20" t="s">
        <v>9</v>
      </c>
      <c r="L11" s="32">
        <f t="shared" si="6"/>
        <v>0.43888888888888872</v>
      </c>
      <c r="M11" s="26"/>
      <c r="N11" s="26"/>
      <c r="O11" s="27">
        <v>9</v>
      </c>
      <c r="P11" s="28"/>
      <c r="Q11" s="29" t="str">
        <f>IF(VLOOKUP(O11,[1]名簿!$E$11:$I$35,3,0)=0,"",VLOOKUP(O11,[1]名簿!$E$11:$I$35,3,0))</f>
        <v>Cl</v>
      </c>
      <c r="R11" s="30" t="str">
        <f>IF(VLOOKUP(O11,[1]名簿!$E$11:$I$35,4,0)=0,"",VLOOKUP(O11,[1]名簿!$E$11:$I$35,4,0)&amp;"中学校")</f>
        <v>武雄中学校</v>
      </c>
      <c r="S11" s="31">
        <f t="shared" si="0"/>
        <v>0.58333333333333282</v>
      </c>
      <c r="T11" s="19">
        <f t="shared" si="1"/>
        <v>0.59027777777777724</v>
      </c>
      <c r="U11" s="20" t="s">
        <v>10</v>
      </c>
      <c r="V11" s="21">
        <f t="shared" si="2"/>
        <v>0.60069444444444386</v>
      </c>
      <c r="W11" s="28" t="s">
        <v>14</v>
      </c>
      <c r="X11" s="19">
        <f t="shared" si="4"/>
        <v>0.60763888888888828</v>
      </c>
      <c r="Y11" s="20" t="s">
        <v>9</v>
      </c>
      <c r="Z11" s="32">
        <f t="shared" si="3"/>
        <v>0.61111111111111049</v>
      </c>
      <c r="AA11" s="26"/>
    </row>
    <row r="12" spans="1:27" s="33" customFormat="1" ht="22.5" customHeight="1" thickBot="1" x14ac:dyDescent="0.6">
      <c r="A12" s="37">
        <v>9</v>
      </c>
      <c r="B12" s="38"/>
      <c r="C12" s="38" t="str">
        <f>IF(VLOOKUP(A12,[1]名簿!$E$2:$I$10,3,0)=0,"",VLOOKUP(A12,[1]名簿!$E$2:$I$10,3,0))</f>
        <v>Mari</v>
      </c>
      <c r="D12" s="39" t="str">
        <f>IF(VLOOKUP(A12,[1]名簿!$E$2:$I$10,4,0)=0,"",VLOOKUP(A12,[1]名簿!$E$2:$I$10,4,0)&amp;"中学校")</f>
        <v>有田中学校</v>
      </c>
      <c r="E12" s="40">
        <v>0.38194444444444442</v>
      </c>
      <c r="F12" s="41">
        <v>0.3888888888888889</v>
      </c>
      <c r="G12" s="36" t="s">
        <v>30</v>
      </c>
      <c r="H12" s="42">
        <v>0.39583333333333331</v>
      </c>
      <c r="I12" s="43" t="s">
        <v>12</v>
      </c>
      <c r="J12" s="41">
        <f t="shared" si="5"/>
        <v>0.43958333333333316</v>
      </c>
      <c r="K12" s="36" t="s">
        <v>9</v>
      </c>
      <c r="L12" s="44">
        <f t="shared" si="6"/>
        <v>0.44305555555555537</v>
      </c>
      <c r="M12" s="45">
        <f>L12-J4</f>
        <v>3.6805555555555425E-2</v>
      </c>
      <c r="N12" s="26"/>
      <c r="O12" s="27">
        <v>10</v>
      </c>
      <c r="P12" s="28"/>
      <c r="Q12" s="29" t="str">
        <f>IF(VLOOKUP(O12,[1]名簿!$E$11:$I$35,3,0)=0,"",VLOOKUP(O12,[1]名簿!$E$11:$I$35,3,0))</f>
        <v>Cl</v>
      </c>
      <c r="R12" s="30" t="str">
        <f>IF(VLOOKUP(O12,[1]名簿!$E$11:$I$35,4,0)=0,"",VLOOKUP(O12,[1]名簿!$E$11:$I$35,4,0)&amp;"中学校")</f>
        <v>武雄青陵中学校</v>
      </c>
      <c r="S12" s="31">
        <f t="shared" si="0"/>
        <v>0.58680555555555503</v>
      </c>
      <c r="T12" s="19">
        <f t="shared" si="1"/>
        <v>0.59374999999999944</v>
      </c>
      <c r="U12" s="20" t="s">
        <v>10</v>
      </c>
      <c r="V12" s="21">
        <f t="shared" si="2"/>
        <v>0.60416666666666607</v>
      </c>
      <c r="W12" s="28" t="s">
        <v>11</v>
      </c>
      <c r="X12" s="19">
        <f t="shared" si="4"/>
        <v>0.61111111111111049</v>
      </c>
      <c r="Y12" s="20" t="s">
        <v>30</v>
      </c>
      <c r="Z12" s="32">
        <f t="shared" si="3"/>
        <v>0.6145833333333327</v>
      </c>
      <c r="AA12" s="26"/>
    </row>
    <row r="13" spans="1:27" ht="24" thickBot="1" x14ac:dyDescent="0.6">
      <c r="A13" s="106" t="s">
        <v>15</v>
      </c>
      <c r="B13" s="107"/>
      <c r="C13" s="107"/>
      <c r="D13" s="81"/>
      <c r="E13" s="82"/>
      <c r="F13" s="83">
        <f>L12</f>
        <v>0.44305555555555537</v>
      </c>
      <c r="G13" s="84" t="s">
        <v>30</v>
      </c>
      <c r="H13" s="85">
        <f>F13+J13</f>
        <v>0.45486111111111094</v>
      </c>
      <c r="I13" s="82"/>
      <c r="J13" s="83">
        <v>1.1805555555555555E-2</v>
      </c>
      <c r="K13" s="82" t="s">
        <v>16</v>
      </c>
      <c r="L13" s="86"/>
      <c r="M13" s="9"/>
      <c r="N13" s="6"/>
      <c r="O13" s="27">
        <v>11</v>
      </c>
      <c r="P13" s="28"/>
      <c r="Q13" s="29" t="str">
        <f>IF(VLOOKUP(O13,[1]名簿!$E$11:$I$35,3,0)=0,"",VLOOKUP(O13,[1]名簿!$E$11:$I$35,3,0))</f>
        <v>A.Sax</v>
      </c>
      <c r="R13" s="30" t="str">
        <f>IF(VLOOKUP(O13,[1]名簿!$E$11:$I$35,4,0)=0,"",VLOOKUP(O13,[1]名簿!$E$11:$I$35,4,0)&amp;"中学校")</f>
        <v>大和中学校</v>
      </c>
      <c r="S13" s="31">
        <f t="shared" si="0"/>
        <v>0.59027777777777724</v>
      </c>
      <c r="T13" s="19">
        <f t="shared" si="1"/>
        <v>0.59722222222222165</v>
      </c>
      <c r="U13" s="20" t="s">
        <v>10</v>
      </c>
      <c r="V13" s="21">
        <f t="shared" si="2"/>
        <v>0.60763888888888828</v>
      </c>
      <c r="W13" s="28" t="s">
        <v>13</v>
      </c>
      <c r="X13" s="19">
        <f t="shared" si="4"/>
        <v>0.6145833333333327</v>
      </c>
      <c r="Y13" s="20" t="s">
        <v>9</v>
      </c>
      <c r="Z13" s="32">
        <f t="shared" si="3"/>
        <v>0.61805555555555491</v>
      </c>
      <c r="AA13" s="7"/>
    </row>
    <row r="14" spans="1:27" ht="24" thickBot="1" x14ac:dyDescent="0.6">
      <c r="A14" s="15">
        <v>1</v>
      </c>
      <c r="B14" s="16"/>
      <c r="C14" s="16" t="str">
        <f>IF(VLOOKUP(A14,[1]名簿!$E$36:$I$58,3,0)=0,"",VLOOKUP(A14,[1]名簿!$E$36:$I$58,3,0))</f>
        <v>Tp</v>
      </c>
      <c r="D14" s="17" t="str">
        <f>IF(VLOOKUP(A14,[1]名簿!$E$36:$I$58,4,0)=0,"",VLOOKUP(A14,[1]名簿!$E$36:$I$58,4,0)&amp;"中学校")</f>
        <v>川副中学校</v>
      </c>
      <c r="E14" s="18">
        <f t="shared" ref="E14:E36" si="7">F14-TIME(0,10,0)</f>
        <v>0.43055555555555541</v>
      </c>
      <c r="F14" s="23">
        <f t="shared" ref="F14:F20" si="8">H14-TIME(0,15,0)</f>
        <v>0.43749999999999983</v>
      </c>
      <c r="G14" s="24" t="s">
        <v>9</v>
      </c>
      <c r="H14" s="64">
        <f t="shared" ref="H14:H20" si="9">J14-TIME(0,10,0)</f>
        <v>0.44791666666666652</v>
      </c>
      <c r="I14" s="16" t="s">
        <v>36</v>
      </c>
      <c r="J14" s="23">
        <f>H13</f>
        <v>0.45486111111111094</v>
      </c>
      <c r="K14" s="24" t="s">
        <v>30</v>
      </c>
      <c r="L14" s="25">
        <f t="shared" ref="L14:L20" si="10">J14+TIME(0,5,0)</f>
        <v>0.45833333333333315</v>
      </c>
      <c r="M14" s="9"/>
      <c r="N14" s="6"/>
      <c r="O14" s="37">
        <v>12</v>
      </c>
      <c r="P14" s="38"/>
      <c r="Q14" s="74" t="str">
        <f>IF(VLOOKUP(O14,[1]名簿!$E$11:$I$35,3,0)=0,"",VLOOKUP(O14,[1]名簿!$E$11:$I$35,3,0))</f>
        <v>A.Sax</v>
      </c>
      <c r="R14" s="75" t="str">
        <f>IF(VLOOKUP(O14,[1]名簿!$E$11:$I$35,4,0)=0,"",VLOOKUP(O14,[1]名簿!$E$11:$I$35,4,0)&amp;"中学校")</f>
        <v>武雄青陵中学校</v>
      </c>
      <c r="S14" s="40">
        <f t="shared" si="0"/>
        <v>0.59374999999999944</v>
      </c>
      <c r="T14" s="41">
        <f t="shared" si="1"/>
        <v>0.60069444444444386</v>
      </c>
      <c r="U14" s="36" t="s">
        <v>10</v>
      </c>
      <c r="V14" s="42">
        <f t="shared" si="2"/>
        <v>0.61111111111111049</v>
      </c>
      <c r="W14" s="38" t="s">
        <v>14</v>
      </c>
      <c r="X14" s="41">
        <f t="shared" si="4"/>
        <v>0.61805555555555491</v>
      </c>
      <c r="Y14" s="36" t="s">
        <v>30</v>
      </c>
      <c r="Z14" s="44">
        <f t="shared" si="3"/>
        <v>0.62152777777777712</v>
      </c>
      <c r="AA14" s="46">
        <f>Z14-X3</f>
        <v>4.1666666666666519E-2</v>
      </c>
    </row>
    <row r="15" spans="1:27" ht="24" thickBot="1" x14ac:dyDescent="0.6">
      <c r="A15" s="27">
        <v>2</v>
      </c>
      <c r="B15" s="28"/>
      <c r="C15" s="28" t="str">
        <f>IF(VLOOKUP(A15,[1]名簿!$E$36:$I$58,3,0)=0,"",VLOOKUP(A15,[1]名簿!$E$36:$I$58,3,0))</f>
        <v>Tp</v>
      </c>
      <c r="D15" s="65" t="str">
        <f>IF(VLOOKUP(A15,[1]名簿!$E$36:$I$58,4,0)=0,"",VLOOKUP(A15,[1]名簿!$E$36:$I$58,4,0)&amp;"中学校")</f>
        <v>啓成中学校</v>
      </c>
      <c r="E15" s="31">
        <f t="shared" si="7"/>
        <v>0.43402777777777762</v>
      </c>
      <c r="F15" s="19">
        <f t="shared" si="8"/>
        <v>0.44097222222222204</v>
      </c>
      <c r="G15" s="20" t="s">
        <v>30</v>
      </c>
      <c r="H15" s="21">
        <f t="shared" si="9"/>
        <v>0.45138888888888873</v>
      </c>
      <c r="I15" s="28" t="s">
        <v>34</v>
      </c>
      <c r="J15" s="19">
        <f t="shared" ref="J15:J36" si="11">L14</f>
        <v>0.45833333333333315</v>
      </c>
      <c r="K15" s="20" t="s">
        <v>46</v>
      </c>
      <c r="L15" s="32">
        <f t="shared" si="10"/>
        <v>0.46180555555555536</v>
      </c>
      <c r="M15" s="9"/>
      <c r="N15" s="6"/>
      <c r="O15" s="101" t="s">
        <v>15</v>
      </c>
      <c r="P15" s="102"/>
      <c r="Q15" s="76"/>
      <c r="R15" s="66"/>
      <c r="S15" s="76"/>
      <c r="T15" s="77">
        <f>Z14</f>
        <v>0.62152777777777712</v>
      </c>
      <c r="U15" s="78" t="s">
        <v>30</v>
      </c>
      <c r="V15" s="79">
        <f>T15+X15</f>
        <v>0.63194444444444375</v>
      </c>
      <c r="W15" s="76"/>
      <c r="X15" s="68">
        <v>1.0416666666666666E-2</v>
      </c>
      <c r="Y15" s="67" t="s">
        <v>16</v>
      </c>
      <c r="Z15" s="80"/>
      <c r="AA15" s="8"/>
    </row>
    <row r="16" spans="1:27" ht="23.5" x14ac:dyDescent="0.55000000000000004">
      <c r="A16" s="27">
        <v>3</v>
      </c>
      <c r="B16" s="28"/>
      <c r="C16" s="28" t="str">
        <f>IF(VLOOKUP(A16,[1]名簿!$E$36:$I$58,3,0)=0,"",VLOOKUP(A16,[1]名簿!$E$36:$I$58,3,0))</f>
        <v>Tu</v>
      </c>
      <c r="D16" s="65" t="str">
        <f>IF(VLOOKUP(A16,[1]名簿!$E$36:$I$58,4,0)=0,"",VLOOKUP(A16,[1]名簿!$E$36:$I$58,4,0))</f>
        <v>大町ひじり学園</v>
      </c>
      <c r="E16" s="31">
        <f t="shared" si="7"/>
        <v>0.43749999999999983</v>
      </c>
      <c r="F16" s="19">
        <f t="shared" si="8"/>
        <v>0.44444444444444425</v>
      </c>
      <c r="G16" s="20" t="s">
        <v>30</v>
      </c>
      <c r="H16" s="21">
        <f t="shared" si="9"/>
        <v>0.45486111111111094</v>
      </c>
      <c r="I16" s="28" t="s">
        <v>33</v>
      </c>
      <c r="J16" s="19">
        <f t="shared" si="11"/>
        <v>0.46180555555555536</v>
      </c>
      <c r="K16" s="20" t="s">
        <v>30</v>
      </c>
      <c r="L16" s="32">
        <f t="shared" si="10"/>
        <v>0.46527777777777757</v>
      </c>
      <c r="M16" s="9"/>
      <c r="N16" s="6"/>
      <c r="O16" s="15">
        <v>13</v>
      </c>
      <c r="P16" s="16"/>
      <c r="Q16" s="35" t="str">
        <f>IF(VLOOKUP(O16,[1]名簿!$E$11:$I$35,3,0)=0,"",VLOOKUP(O16,[1]名簿!$E$11:$I$35,3,0))</f>
        <v>A.Sax</v>
      </c>
      <c r="R16" s="72" t="str">
        <f>IF(VLOOKUP(O16,[1]名簿!$E$11:$I$35,4,0)=0,"",VLOOKUP(O16,[1]名簿!$E$11:$I$35,4,0)&amp;"中学校")</f>
        <v>武雄中学校</v>
      </c>
      <c r="S16" s="18">
        <f>T16-TIME(0,10,0)</f>
        <v>0.60763888888888828</v>
      </c>
      <c r="T16" s="23">
        <f>V16-TIME(0,15,0)</f>
        <v>0.6145833333333327</v>
      </c>
      <c r="U16" s="24" t="s">
        <v>10</v>
      </c>
      <c r="V16" s="64">
        <f>X16-TIME(0,10,0)</f>
        <v>0.62499999999999933</v>
      </c>
      <c r="W16" s="16" t="s">
        <v>11</v>
      </c>
      <c r="X16" s="23">
        <f>V15</f>
        <v>0.63194444444444375</v>
      </c>
      <c r="Y16" s="24" t="s">
        <v>30</v>
      </c>
      <c r="Z16" s="25">
        <f>X16+TIME(0,5,0)</f>
        <v>0.63541666666666596</v>
      </c>
      <c r="AA16" s="8"/>
    </row>
    <row r="17" spans="1:27" ht="23.5" x14ac:dyDescent="0.55000000000000004">
      <c r="A17" s="27">
        <v>4</v>
      </c>
      <c r="B17" s="28"/>
      <c r="C17" s="28" t="str">
        <f>IF(VLOOKUP(A17,[1]名簿!$E$36:$I$58,3,0)=0,"",VLOOKUP(A17,[1]名簿!$E$36:$I$58,3,0))</f>
        <v>Tb</v>
      </c>
      <c r="D17" s="65" t="str">
        <f>IF(VLOOKUP(A17,[1]名簿!$E$36:$I$58,4,0)=0,"",VLOOKUP(A17,[1]名簿!$E$36:$I$58,4,0)&amp;"中学校")</f>
        <v>早稲田佐賀中学校</v>
      </c>
      <c r="E17" s="31">
        <f t="shared" si="7"/>
        <v>0.44097222222222204</v>
      </c>
      <c r="F17" s="19">
        <f t="shared" si="8"/>
        <v>0.44791666666666646</v>
      </c>
      <c r="G17" s="20" t="s">
        <v>45</v>
      </c>
      <c r="H17" s="21">
        <f t="shared" si="9"/>
        <v>0.45833333333333315</v>
      </c>
      <c r="I17" s="28" t="s">
        <v>47</v>
      </c>
      <c r="J17" s="19">
        <f t="shared" si="11"/>
        <v>0.46527777777777757</v>
      </c>
      <c r="K17" s="20" t="s">
        <v>48</v>
      </c>
      <c r="L17" s="32">
        <f t="shared" si="10"/>
        <v>0.46874999999999978</v>
      </c>
      <c r="M17" s="9"/>
      <c r="N17" s="6"/>
      <c r="O17" s="27">
        <v>14</v>
      </c>
      <c r="P17" s="28"/>
      <c r="Q17" s="29" t="str">
        <f>IF(VLOOKUP(O17,[1]名簿!$E$11:$I$35,3,0)=0,"",VLOOKUP(O17,[1]名簿!$E$11:$I$35,3,0))</f>
        <v>T.Sax</v>
      </c>
      <c r="R17" s="30" t="str">
        <f>IF(VLOOKUP(O17,[1]名簿!$E$11:$I$35,4,0)=0,"",VLOOKUP(O17,[1]名簿!$E$11:$I$35,4,0)&amp;"中学校")</f>
        <v>鍋島中学校</v>
      </c>
      <c r="S17" s="31">
        <f t="shared" ref="S17:S27" si="12">T17-TIME(0,10,0)</f>
        <v>0.61111111111111049</v>
      </c>
      <c r="T17" s="19">
        <f t="shared" ref="T17:T27" si="13">V17-TIME(0,15,0)</f>
        <v>0.61805555555555491</v>
      </c>
      <c r="U17" s="20" t="s">
        <v>10</v>
      </c>
      <c r="V17" s="21">
        <f t="shared" ref="V17:V27" si="14">X17-TIME(0,10,0)</f>
        <v>0.62847222222222154</v>
      </c>
      <c r="W17" s="28" t="s">
        <v>13</v>
      </c>
      <c r="X17" s="19">
        <f>Z16</f>
        <v>0.63541666666666596</v>
      </c>
      <c r="Y17" s="20" t="s">
        <v>30</v>
      </c>
      <c r="Z17" s="32">
        <f>X17+TIME(0,5,0)</f>
        <v>0.63888888888888817</v>
      </c>
      <c r="AA17" s="9"/>
    </row>
    <row r="18" spans="1:27" ht="23.5" x14ac:dyDescent="0.55000000000000004">
      <c r="A18" s="27">
        <v>5</v>
      </c>
      <c r="B18" s="28"/>
      <c r="C18" s="28" t="str">
        <f>IF(VLOOKUP(A18,[1]名簿!$E$36:$I$58,3,0)=0,"",VLOOKUP(A18,[1]名簿!$E$36:$I$58,3,0))</f>
        <v>Tp</v>
      </c>
      <c r="D18" s="65" t="str">
        <f>IF(VLOOKUP(A18,[1]名簿!$E$36:$I$58,4,0)=0,"",VLOOKUP(A18,[1]名簿!$E$36:$I$58,4,0)&amp;"中学校")</f>
        <v>有明中学校</v>
      </c>
      <c r="E18" s="31">
        <f t="shared" si="7"/>
        <v>0.44444444444444425</v>
      </c>
      <c r="F18" s="19">
        <f t="shared" si="8"/>
        <v>0.45138888888888867</v>
      </c>
      <c r="G18" s="20" t="s">
        <v>30</v>
      </c>
      <c r="H18" s="21">
        <f t="shared" si="9"/>
        <v>0.46180555555555536</v>
      </c>
      <c r="I18" s="28" t="s">
        <v>49</v>
      </c>
      <c r="J18" s="19">
        <f t="shared" si="11"/>
        <v>0.46874999999999978</v>
      </c>
      <c r="K18" s="20" t="s">
        <v>48</v>
      </c>
      <c r="L18" s="32">
        <f t="shared" si="10"/>
        <v>0.47222222222222199</v>
      </c>
      <c r="M18" s="9"/>
      <c r="N18" s="6"/>
      <c r="O18" s="27">
        <v>15</v>
      </c>
      <c r="P18" s="28"/>
      <c r="Q18" s="29" t="str">
        <f>IF(VLOOKUP(O18,[1]名簿!$E$11:$I$35,3,0)=0,"",VLOOKUP(O18,[1]名簿!$E$11:$I$35,3,0))</f>
        <v>Fl</v>
      </c>
      <c r="R18" s="30" t="str">
        <f>IF(VLOOKUP(O18,[1]名簿!$E$11:$I$35,4,0)=0,"",VLOOKUP(O18,[1]名簿!$E$11:$I$35,4,0)&amp;"中学校")</f>
        <v>神埼中学校</v>
      </c>
      <c r="S18" s="31">
        <f t="shared" si="12"/>
        <v>0.6145833333333327</v>
      </c>
      <c r="T18" s="19">
        <f t="shared" si="13"/>
        <v>0.62152777777777712</v>
      </c>
      <c r="U18" s="20" t="s">
        <v>10</v>
      </c>
      <c r="V18" s="21">
        <f t="shared" si="14"/>
        <v>0.63194444444444375</v>
      </c>
      <c r="W18" s="28" t="s">
        <v>14</v>
      </c>
      <c r="X18" s="19">
        <f t="shared" ref="X18:X23" si="15">Z17</f>
        <v>0.63888888888888817</v>
      </c>
      <c r="Y18" s="20" t="s">
        <v>43</v>
      </c>
      <c r="Z18" s="32">
        <f t="shared" ref="Z18:Z23" si="16">X18+TIME(0,5,0)</f>
        <v>0.64236111111111038</v>
      </c>
      <c r="AA18" s="9"/>
    </row>
    <row r="19" spans="1:27" ht="23.5" x14ac:dyDescent="0.55000000000000004">
      <c r="A19" s="27">
        <v>6</v>
      </c>
      <c r="B19" s="28"/>
      <c r="C19" s="29" t="str">
        <f>IF(VLOOKUP(A19,[1]名簿!$E$36:$I$58,3,0)=0,"",VLOOKUP(A19,[1]名簿!$E$36:$I$58,3,0))</f>
        <v>Euph</v>
      </c>
      <c r="D19" s="65" t="str">
        <f>IF(VLOOKUP(A19,[1]名簿!$E$36:$I$58,4,0)=0,"",VLOOKUP(A19,[1]名簿!$E$36:$I$58,4,0)&amp;"中学校")</f>
        <v>上峰中学校</v>
      </c>
      <c r="E19" s="31">
        <f t="shared" si="7"/>
        <v>0.44791666666666646</v>
      </c>
      <c r="F19" s="19">
        <f t="shared" si="8"/>
        <v>0.45486111111111088</v>
      </c>
      <c r="G19" s="20" t="s">
        <v>30</v>
      </c>
      <c r="H19" s="21">
        <f t="shared" si="9"/>
        <v>0.46527777777777757</v>
      </c>
      <c r="I19" s="28" t="s">
        <v>33</v>
      </c>
      <c r="J19" s="19">
        <f t="shared" si="11"/>
        <v>0.47222222222222199</v>
      </c>
      <c r="K19" s="20" t="s">
        <v>30</v>
      </c>
      <c r="L19" s="32">
        <f t="shared" si="10"/>
        <v>0.4756944444444442</v>
      </c>
      <c r="M19" s="9"/>
      <c r="N19" s="6"/>
      <c r="O19" s="27">
        <v>16</v>
      </c>
      <c r="P19" s="28"/>
      <c r="Q19" s="29" t="str">
        <f>IF(VLOOKUP(O19,[1]名簿!$E$11:$I$35,3,0)=0,"",VLOOKUP(O19,[1]名簿!$E$11:$I$35,3,0))</f>
        <v>Fg</v>
      </c>
      <c r="R19" s="30" t="str">
        <f>IF(VLOOKUP(O19,[1]名簿!$E$11:$I$35,4,0)=0,"",VLOOKUP(O19,[1]名簿!$E$11:$I$35,4,0)&amp;"中学校")</f>
        <v>城東中学校</v>
      </c>
      <c r="S19" s="31">
        <f t="shared" si="12"/>
        <v>0.61805555555555491</v>
      </c>
      <c r="T19" s="19">
        <f t="shared" si="13"/>
        <v>0.62499999999999933</v>
      </c>
      <c r="U19" s="20" t="s">
        <v>10</v>
      </c>
      <c r="V19" s="21">
        <f t="shared" si="14"/>
        <v>0.63541666666666596</v>
      </c>
      <c r="W19" s="28" t="s">
        <v>11</v>
      </c>
      <c r="X19" s="19">
        <f t="shared" si="15"/>
        <v>0.64236111111111038</v>
      </c>
      <c r="Y19" s="20" t="s">
        <v>30</v>
      </c>
      <c r="Z19" s="32">
        <f t="shared" si="16"/>
        <v>0.64583333333333259</v>
      </c>
      <c r="AA19" s="9"/>
    </row>
    <row r="20" spans="1:27" ht="23.5" x14ac:dyDescent="0.55000000000000004">
      <c r="A20" s="27">
        <v>7</v>
      </c>
      <c r="B20" s="28"/>
      <c r="C20" s="28" t="str">
        <f>IF(VLOOKUP(A20,[1]名簿!$E$36:$I$58,3,0)=0,"",VLOOKUP(A20,[1]名簿!$E$36:$I$58,3,0))</f>
        <v>Tp</v>
      </c>
      <c r="D20" s="65" t="str">
        <f>IF(VLOOKUP(A20,[1]名簿!$E$36:$I$58,4,0)=0,"",VLOOKUP(A20,[1]名簿!$E$36:$I$58,4,0)&amp;"中学校")</f>
        <v>基山中学校</v>
      </c>
      <c r="E20" s="31">
        <f t="shared" si="7"/>
        <v>0.45138888888888867</v>
      </c>
      <c r="F20" s="19">
        <f t="shared" si="8"/>
        <v>0.45833333333333309</v>
      </c>
      <c r="G20" s="20" t="s">
        <v>30</v>
      </c>
      <c r="H20" s="21">
        <f t="shared" si="9"/>
        <v>0.46874999999999978</v>
      </c>
      <c r="I20" s="28" t="s">
        <v>31</v>
      </c>
      <c r="J20" s="19">
        <f t="shared" si="11"/>
        <v>0.4756944444444442</v>
      </c>
      <c r="K20" s="20" t="s">
        <v>40</v>
      </c>
      <c r="L20" s="32">
        <f t="shared" si="10"/>
        <v>0.47916666666666641</v>
      </c>
      <c r="M20" s="9"/>
      <c r="N20" s="6"/>
      <c r="O20" s="27">
        <v>17</v>
      </c>
      <c r="P20" s="28"/>
      <c r="Q20" s="29" t="str">
        <f>IF(VLOOKUP(O20,[1]名簿!$E$11:$I$35,3,0)=0,"",VLOOKUP(O20,[1]名簿!$E$11:$I$35,3,0))</f>
        <v>Fl</v>
      </c>
      <c r="R20" s="30" t="str">
        <f>IF(VLOOKUP(O20,[1]名簿!$E$11:$I$35,4,0)=0,"",VLOOKUP(O20,[1]名簿!$E$11:$I$35,4,0)&amp;"中学校")</f>
        <v>唐津第五中学校</v>
      </c>
      <c r="S20" s="31">
        <f t="shared" si="12"/>
        <v>0.62152777777777712</v>
      </c>
      <c r="T20" s="19">
        <f t="shared" si="13"/>
        <v>0.62847222222222154</v>
      </c>
      <c r="U20" s="20" t="s">
        <v>10</v>
      </c>
      <c r="V20" s="21">
        <f t="shared" si="14"/>
        <v>0.63888888888888817</v>
      </c>
      <c r="W20" s="28" t="s">
        <v>13</v>
      </c>
      <c r="X20" s="19">
        <f t="shared" si="15"/>
        <v>0.64583333333333259</v>
      </c>
      <c r="Y20" s="20" t="s">
        <v>30</v>
      </c>
      <c r="Z20" s="32">
        <f t="shared" si="16"/>
        <v>0.6493055555555548</v>
      </c>
      <c r="AA20" s="9"/>
    </row>
    <row r="21" spans="1:27" ht="23.5" x14ac:dyDescent="0.55000000000000004">
      <c r="A21" s="27">
        <v>8</v>
      </c>
      <c r="B21" s="28"/>
      <c r="C21" s="28" t="str">
        <f>IF(VLOOKUP(A21,[1]名簿!$E$36:$I$58,3,0)=0,"",VLOOKUP(A21,[1]名簿!$E$36:$I$58,3,0))</f>
        <v>Tu</v>
      </c>
      <c r="D21" s="65" t="str">
        <f>IF(VLOOKUP(A21,[1]名簿!$E$36:$I$58,4,0)=0,"",VLOOKUP(A21,[1]名簿!$E$36:$I$58,4,0)&amp;"中学校")</f>
        <v>唐津東中学校</v>
      </c>
      <c r="E21" s="31">
        <f t="shared" si="7"/>
        <v>0.45486111111111088</v>
      </c>
      <c r="F21" s="19">
        <f>H21-TIME(0,15,0)</f>
        <v>0.4618055555555553</v>
      </c>
      <c r="G21" s="20" t="s">
        <v>10</v>
      </c>
      <c r="H21" s="21">
        <f>J21-TIME(0,10,0)</f>
        <v>0.47222222222222199</v>
      </c>
      <c r="I21" s="28" t="s">
        <v>39</v>
      </c>
      <c r="J21" s="19">
        <f t="shared" si="11"/>
        <v>0.47916666666666641</v>
      </c>
      <c r="K21" s="20" t="s">
        <v>30</v>
      </c>
      <c r="L21" s="32">
        <f>J21+TIME(0,5,0)</f>
        <v>0.48263888888888862</v>
      </c>
      <c r="M21" s="9"/>
      <c r="N21" s="5"/>
      <c r="O21" s="27">
        <v>18</v>
      </c>
      <c r="P21" s="28"/>
      <c r="Q21" s="29" t="str">
        <f>IF(VLOOKUP(O21,[1]名簿!$E$11:$I$35,3,0)=0,"",VLOOKUP(O21,[1]名簿!$E$11:$I$35,3,0))</f>
        <v>Cl</v>
      </c>
      <c r="R21" s="30" t="str">
        <f>IF(VLOOKUP(O21,[1]名簿!$E$11:$I$35,4,0)=0,"",VLOOKUP(O21,[1]名簿!$E$11:$I$35,4,0)&amp;"中学校")</f>
        <v>鍋島中学校</v>
      </c>
      <c r="S21" s="31">
        <f t="shared" si="12"/>
        <v>0.62499999999999933</v>
      </c>
      <c r="T21" s="19">
        <f t="shared" si="13"/>
        <v>0.63194444444444375</v>
      </c>
      <c r="U21" s="20" t="s">
        <v>10</v>
      </c>
      <c r="V21" s="21">
        <f t="shared" si="14"/>
        <v>0.64236111111111038</v>
      </c>
      <c r="W21" s="28" t="s">
        <v>14</v>
      </c>
      <c r="X21" s="19">
        <f t="shared" si="15"/>
        <v>0.6493055555555548</v>
      </c>
      <c r="Y21" s="20" t="s">
        <v>30</v>
      </c>
      <c r="Z21" s="32">
        <f t="shared" si="16"/>
        <v>0.65277777777777701</v>
      </c>
      <c r="AA21" s="10"/>
    </row>
    <row r="22" spans="1:27" ht="23.5" x14ac:dyDescent="0.55000000000000004">
      <c r="A22" s="27">
        <v>9</v>
      </c>
      <c r="B22" s="28"/>
      <c r="C22" s="28" t="str">
        <f>IF(VLOOKUP(A22,[1]名簿!$E$36:$I$58,3,0)=0,"",VLOOKUP(A22,[1]名簿!$E$36:$I$58,3,0))</f>
        <v>Tp</v>
      </c>
      <c r="D22" s="65" t="str">
        <f>IF(VLOOKUP(A22,[1]名簿!$E$36:$I$58,4,0)=0,"",VLOOKUP(A22,[1]名簿!$E$36:$I$58,4,0)&amp;"中学校")</f>
        <v>佐志中学校</v>
      </c>
      <c r="E22" s="31">
        <f t="shared" si="7"/>
        <v>0.45833333333333309</v>
      </c>
      <c r="F22" s="19">
        <f>H22-TIME(0,15,0)</f>
        <v>0.46527777777777751</v>
      </c>
      <c r="G22" s="20" t="s">
        <v>10</v>
      </c>
      <c r="H22" s="21">
        <f>J22-TIME(0,10,0)</f>
        <v>0.4756944444444442</v>
      </c>
      <c r="I22" s="28" t="s">
        <v>50</v>
      </c>
      <c r="J22" s="19">
        <f t="shared" si="11"/>
        <v>0.48263888888888862</v>
      </c>
      <c r="K22" s="20" t="s">
        <v>30</v>
      </c>
      <c r="L22" s="32">
        <f>J22+TIME(0,5,0)</f>
        <v>0.48611111111111083</v>
      </c>
      <c r="M22" s="9"/>
      <c r="N22" s="6"/>
      <c r="O22" s="27">
        <v>19</v>
      </c>
      <c r="P22" s="28"/>
      <c r="Q22" s="29" t="str">
        <f>IF(VLOOKUP(O22,[1]名簿!$E$11:$I$35,3,0)=0,"",VLOOKUP(O22,[1]名簿!$E$11:$I$35,3,0))</f>
        <v>A.Sax</v>
      </c>
      <c r="R22" s="30" t="str">
        <f>IF(VLOOKUP(O22,[1]名簿!$E$11:$I$35,4,0)=0,"",VLOOKUP(O22,[1]名簿!$E$11:$I$35,4,0))</f>
        <v>東原庠舎中央校</v>
      </c>
      <c r="S22" s="31">
        <f t="shared" si="12"/>
        <v>0.62847222222222154</v>
      </c>
      <c r="T22" s="19">
        <f t="shared" si="13"/>
        <v>0.63541666666666596</v>
      </c>
      <c r="U22" s="20" t="s">
        <v>10</v>
      </c>
      <c r="V22" s="21">
        <f t="shared" si="14"/>
        <v>0.64583333333333259</v>
      </c>
      <c r="W22" s="28" t="s">
        <v>11</v>
      </c>
      <c r="X22" s="19">
        <f t="shared" si="15"/>
        <v>0.65277777777777701</v>
      </c>
      <c r="Y22" s="20" t="s">
        <v>51</v>
      </c>
      <c r="Z22" s="32">
        <f t="shared" si="16"/>
        <v>0.65624999999999922</v>
      </c>
      <c r="AA22" s="9"/>
    </row>
    <row r="23" spans="1:27" ht="23.5" x14ac:dyDescent="0.55000000000000004">
      <c r="A23" s="27">
        <v>10</v>
      </c>
      <c r="B23" s="28"/>
      <c r="C23" s="28" t="str">
        <f>IF(VLOOKUP(A23,[1]名簿!$E$36:$I$58,3,0)=0,"",VLOOKUP(A23,[1]名簿!$E$36:$I$58,3,0))</f>
        <v>Hr</v>
      </c>
      <c r="D23" s="65" t="str">
        <f>IF(VLOOKUP(A23,[1]名簿!$E$36:$I$58,4,0)=0,"",VLOOKUP(A23,[1]名簿!$E$36:$I$58,4,0)&amp;"中学校")</f>
        <v>田代中学校</v>
      </c>
      <c r="E23" s="31">
        <f t="shared" si="7"/>
        <v>0.4618055555555553</v>
      </c>
      <c r="F23" s="19">
        <f t="shared" ref="F23:F36" si="17">H23-TIME(0,15,0)</f>
        <v>0.46874999999999972</v>
      </c>
      <c r="G23" s="20" t="s">
        <v>10</v>
      </c>
      <c r="H23" s="21">
        <f t="shared" ref="H23:H36" si="18">J23-TIME(0,10,0)</f>
        <v>0.47916666666666641</v>
      </c>
      <c r="I23" s="28" t="s">
        <v>41</v>
      </c>
      <c r="J23" s="19">
        <f t="shared" si="11"/>
        <v>0.48611111111111083</v>
      </c>
      <c r="K23" s="20" t="s">
        <v>42</v>
      </c>
      <c r="L23" s="32">
        <f t="shared" ref="L23:L36" si="19">J23+TIME(0,5,0)</f>
        <v>0.48958333333333304</v>
      </c>
      <c r="M23" s="9"/>
      <c r="N23" s="6"/>
      <c r="O23" s="27">
        <v>20</v>
      </c>
      <c r="P23" s="28"/>
      <c r="Q23" s="29" t="str">
        <f>IF(VLOOKUP(O23,[1]名簿!$E$11:$I$35,3,0)=0,"",VLOOKUP(O23,[1]名簿!$E$11:$I$35,3,0))</f>
        <v>Cl</v>
      </c>
      <c r="R23" s="30" t="str">
        <f>IF(VLOOKUP(O23,[1]名簿!$E$11:$I$35,4,0)=0,"",VLOOKUP(O23,[1]名簿!$E$11:$I$35,4,0)&amp;"中学校")</f>
        <v>北方中学校</v>
      </c>
      <c r="S23" s="31">
        <f t="shared" si="12"/>
        <v>0.63194444444444375</v>
      </c>
      <c r="T23" s="19">
        <f t="shared" si="13"/>
        <v>0.63888888888888817</v>
      </c>
      <c r="U23" s="20" t="s">
        <v>10</v>
      </c>
      <c r="V23" s="21">
        <f t="shared" si="14"/>
        <v>0.6493055555555548</v>
      </c>
      <c r="W23" s="28" t="s">
        <v>13</v>
      </c>
      <c r="X23" s="19">
        <f t="shared" si="15"/>
        <v>0.65624999999999922</v>
      </c>
      <c r="Y23" s="20" t="s">
        <v>42</v>
      </c>
      <c r="Z23" s="32">
        <f t="shared" si="16"/>
        <v>0.65972222222222143</v>
      </c>
      <c r="AA23" s="9"/>
    </row>
    <row r="24" spans="1:27" ht="24" thickBot="1" x14ac:dyDescent="0.6">
      <c r="A24" s="37">
        <v>11</v>
      </c>
      <c r="B24" s="38"/>
      <c r="C24" s="38" t="str">
        <f>IF(VLOOKUP(A24,[1]名簿!$E$36:$I$58,3,0)=0,"",VLOOKUP(A24,[1]名簿!$E$36:$I$58,3,0))</f>
        <v>Tb</v>
      </c>
      <c r="D24" s="39" t="str">
        <f>IF(VLOOKUP(A24,[1]名簿!$E$36:$I$58,4,0)=0,"",VLOOKUP(A24,[1]名簿!$E$36:$I$58,4,0))</f>
        <v>東原庠舎中央校</v>
      </c>
      <c r="E24" s="40">
        <f t="shared" si="7"/>
        <v>0.46527777777777751</v>
      </c>
      <c r="F24" s="41">
        <f t="shared" si="17"/>
        <v>0.47222222222222193</v>
      </c>
      <c r="G24" s="36" t="s">
        <v>10</v>
      </c>
      <c r="H24" s="42">
        <f t="shared" si="18"/>
        <v>0.48263888888888862</v>
      </c>
      <c r="I24" s="38" t="s">
        <v>52</v>
      </c>
      <c r="J24" s="41">
        <f t="shared" si="11"/>
        <v>0.48958333333333304</v>
      </c>
      <c r="K24" s="36" t="s">
        <v>40</v>
      </c>
      <c r="L24" s="44">
        <f t="shared" si="19"/>
        <v>0.49305555555555525</v>
      </c>
      <c r="M24" s="46">
        <f>L24-J14</f>
        <v>3.8194444444444309E-2</v>
      </c>
      <c r="N24" s="6"/>
      <c r="O24" s="27">
        <v>21</v>
      </c>
      <c r="P24" s="28"/>
      <c r="Q24" s="29" t="str">
        <f>IF(VLOOKUP(O24,[1]名簿!$E$11:$I$35,3,0)=0,"",VLOOKUP(O24,[1]名簿!$E$11:$I$35,3,0))</f>
        <v>Fl</v>
      </c>
      <c r="R24" s="30" t="str">
        <f>IF(VLOOKUP(O24,[1]名簿!$E$11:$I$35,4,0)=0,"",VLOOKUP(O24,[1]名簿!$E$11:$I$35,4,0)&amp;"中学校")</f>
        <v>北方中学校</v>
      </c>
      <c r="S24" s="31">
        <f>T24-TIME(0,10,0)</f>
        <v>0.63541666666666596</v>
      </c>
      <c r="T24" s="19">
        <f>V24-TIME(0,15,0)</f>
        <v>0.64236111111111038</v>
      </c>
      <c r="U24" s="20" t="s">
        <v>10</v>
      </c>
      <c r="V24" s="21">
        <f>X24-TIME(0,10,0)</f>
        <v>0.65277777777777701</v>
      </c>
      <c r="W24" s="28" t="s">
        <v>14</v>
      </c>
      <c r="X24" s="19">
        <f>Z23</f>
        <v>0.65972222222222143</v>
      </c>
      <c r="Y24" s="20" t="s">
        <v>51</v>
      </c>
      <c r="Z24" s="32">
        <f>X24+TIME(0,5,0)</f>
        <v>0.66319444444444364</v>
      </c>
      <c r="AA24" s="9"/>
    </row>
    <row r="25" spans="1:27" ht="24" thickBot="1" x14ac:dyDescent="0.6">
      <c r="A25" s="101" t="s">
        <v>15</v>
      </c>
      <c r="B25" s="102"/>
      <c r="C25" s="102"/>
      <c r="D25" s="66"/>
      <c r="E25" s="67"/>
      <c r="F25" s="68">
        <f>L24</f>
        <v>0.49305555555555525</v>
      </c>
      <c r="G25" s="69" t="s">
        <v>30</v>
      </c>
      <c r="H25" s="70">
        <f>F25+J25</f>
        <v>0.50347222222222188</v>
      </c>
      <c r="I25" s="67"/>
      <c r="J25" s="68">
        <v>1.0416666666666666E-2</v>
      </c>
      <c r="K25" s="67" t="s">
        <v>16</v>
      </c>
      <c r="L25" s="71"/>
      <c r="M25" s="9"/>
      <c r="N25" s="6"/>
      <c r="O25" s="27">
        <v>22</v>
      </c>
      <c r="P25" s="28"/>
      <c r="Q25" s="29" t="str">
        <f>IF(VLOOKUP(O25,[1]名簿!$E$11:$I$35,3,0)=0,"",VLOOKUP(O25,[1]名簿!$E$11:$I$35,3,0))</f>
        <v>Cl</v>
      </c>
      <c r="R25" s="30" t="str">
        <f>IF(VLOOKUP(O25,[1]名簿!$E$11:$I$35,4,0)=0,"",VLOOKUP(O25,[1]名簿!$E$11:$I$35,4,0)&amp;"中学校")</f>
        <v>附属中学校</v>
      </c>
      <c r="S25" s="31">
        <f>T25-TIME(0,10,0)</f>
        <v>0.63888888888888817</v>
      </c>
      <c r="T25" s="19">
        <f>V25-TIME(0,15,0)</f>
        <v>0.64583333333333259</v>
      </c>
      <c r="U25" s="20" t="s">
        <v>10</v>
      </c>
      <c r="V25" s="21">
        <f>X25-TIME(0,10,0)</f>
        <v>0.65624999999999922</v>
      </c>
      <c r="W25" s="28" t="s">
        <v>11</v>
      </c>
      <c r="X25" s="19">
        <f>Z24</f>
        <v>0.66319444444444364</v>
      </c>
      <c r="Y25" s="20" t="s">
        <v>17</v>
      </c>
      <c r="Z25" s="32">
        <f>X25+TIME(0,5,0)</f>
        <v>0.66666666666666585</v>
      </c>
      <c r="AA25" s="9"/>
    </row>
    <row r="26" spans="1:27" ht="23.5" x14ac:dyDescent="0.55000000000000004">
      <c r="A26" s="15">
        <v>12</v>
      </c>
      <c r="B26" s="16"/>
      <c r="C26" s="35" t="str">
        <f>IF(VLOOKUP(A26,[1]名簿!$E$36:$I$58,3,0)=0,"",VLOOKUP(A26,[1]名簿!$E$36:$I$58,3,0))</f>
        <v>Hr</v>
      </c>
      <c r="D26" s="72" t="str">
        <f>IF(VLOOKUP(A26,[1]名簿!$E$36:$I$58,4,0)=0,"",VLOOKUP(A26,[1]名簿!$E$36:$I$58,4,0)&amp;"中学校")</f>
        <v>小城中学校</v>
      </c>
      <c r="E26" s="18">
        <f t="shared" si="7"/>
        <v>0.47916666666666635</v>
      </c>
      <c r="F26" s="23">
        <f t="shared" si="17"/>
        <v>0.48611111111111077</v>
      </c>
      <c r="G26" s="24" t="s">
        <v>10</v>
      </c>
      <c r="H26" s="64">
        <f t="shared" si="18"/>
        <v>0.49652777777777746</v>
      </c>
      <c r="I26" s="16" t="s">
        <v>33</v>
      </c>
      <c r="J26" s="23">
        <f>H25</f>
        <v>0.50347222222222188</v>
      </c>
      <c r="K26" s="24" t="s">
        <v>30</v>
      </c>
      <c r="L26" s="25">
        <f t="shared" si="19"/>
        <v>0.50694444444444409</v>
      </c>
      <c r="M26" s="9"/>
      <c r="N26" s="6"/>
      <c r="O26" s="27">
        <v>23</v>
      </c>
      <c r="P26" s="28"/>
      <c r="Q26" s="29" t="str">
        <f>IF(VLOOKUP(O26,[1]名簿!$E$11:$I$35,3,0)=0,"",VLOOKUP(O26,[1]名簿!$E$11:$I$35,3,0))</f>
        <v>Fl</v>
      </c>
      <c r="R26" s="30" t="str">
        <f>IF(VLOOKUP(O26,[1]名簿!$E$11:$I$35,4,0)=0,"",VLOOKUP(O26,[1]名簿!$E$11:$I$35,4,0)&amp;"中学校")</f>
        <v>上峰中学校</v>
      </c>
      <c r="S26" s="31">
        <f t="shared" si="12"/>
        <v>0.64236111111111038</v>
      </c>
      <c r="T26" s="19">
        <f t="shared" si="13"/>
        <v>0.6493055555555548</v>
      </c>
      <c r="U26" s="20" t="s">
        <v>10</v>
      </c>
      <c r="V26" s="21">
        <f t="shared" si="14"/>
        <v>0.65972222222222143</v>
      </c>
      <c r="W26" s="28" t="s">
        <v>13</v>
      </c>
      <c r="X26" s="19">
        <f>Z25</f>
        <v>0.66666666666666585</v>
      </c>
      <c r="Y26" s="20" t="s">
        <v>37</v>
      </c>
      <c r="Z26" s="32">
        <f>X26+TIME(0,5,0)</f>
        <v>0.67013888888888806</v>
      </c>
      <c r="AA26" s="9"/>
    </row>
    <row r="27" spans="1:27" ht="23.5" x14ac:dyDescent="0.55000000000000004">
      <c r="A27" s="27">
        <v>13</v>
      </c>
      <c r="B27" s="28"/>
      <c r="C27" s="29" t="str">
        <f>IF(VLOOKUP(A27,[1]名簿!$E$36:$I$58,3,0)=0,"",VLOOKUP(A27,[1]名簿!$E$36:$I$58,3,0))</f>
        <v>Euph</v>
      </c>
      <c r="D27" s="30" t="str">
        <f>IF(VLOOKUP(A27,[1]名簿!$E$36:$I$58,4,0)=0,"",VLOOKUP(A27,[1]名簿!$E$36:$I$58,4,0)&amp;"中学校")</f>
        <v>大和中学校</v>
      </c>
      <c r="E27" s="31">
        <f t="shared" si="7"/>
        <v>0.48263888888888856</v>
      </c>
      <c r="F27" s="19">
        <f t="shared" si="17"/>
        <v>0.48958333333333298</v>
      </c>
      <c r="G27" s="20" t="s">
        <v>10</v>
      </c>
      <c r="H27" s="21">
        <f t="shared" si="18"/>
        <v>0.49999999999999967</v>
      </c>
      <c r="I27" s="28" t="s">
        <v>53</v>
      </c>
      <c r="J27" s="19">
        <f t="shared" si="11"/>
        <v>0.50694444444444409</v>
      </c>
      <c r="K27" s="20" t="s">
        <v>37</v>
      </c>
      <c r="L27" s="32">
        <f t="shared" si="19"/>
        <v>0.5104166666666663</v>
      </c>
      <c r="M27" s="9"/>
      <c r="N27" s="6"/>
      <c r="O27" s="37">
        <v>24</v>
      </c>
      <c r="P27" s="38"/>
      <c r="Q27" s="74" t="str">
        <f>IF(VLOOKUP(O27,[1]名簿!$E$11:$I$35,3,0)=0,"",VLOOKUP(O27,[1]名簿!$E$11:$I$35,3,0))</f>
        <v>Cl</v>
      </c>
      <c r="R27" s="75" t="str">
        <f>IF(VLOOKUP(O27,[1]名簿!$E$11:$I$35,4,0)=0,"",VLOOKUP(O27,[1]名簿!$E$11:$I$35,4,0)&amp;"中学校")</f>
        <v>川副中学校</v>
      </c>
      <c r="S27" s="40">
        <f t="shared" si="12"/>
        <v>0.64583333333333259</v>
      </c>
      <c r="T27" s="41">
        <f t="shared" si="13"/>
        <v>0.65277777777777701</v>
      </c>
      <c r="U27" s="36" t="s">
        <v>10</v>
      </c>
      <c r="V27" s="42">
        <f t="shared" si="14"/>
        <v>0.66319444444444364</v>
      </c>
      <c r="W27" s="38" t="s">
        <v>14</v>
      </c>
      <c r="X27" s="19">
        <f>Z26</f>
        <v>0.67013888888888806</v>
      </c>
      <c r="Y27" s="20" t="s">
        <v>37</v>
      </c>
      <c r="Z27" s="32">
        <f>X27+TIME(0,5,0)</f>
        <v>0.67361111111111027</v>
      </c>
      <c r="AA27" s="8"/>
    </row>
    <row r="28" spans="1:27" ht="24" thickBot="1" x14ac:dyDescent="0.6">
      <c r="A28" s="27">
        <v>14</v>
      </c>
      <c r="B28" s="28"/>
      <c r="C28" s="29" t="str">
        <f>IF(VLOOKUP(A28,[1]名簿!$E$36:$I$58,3,0)=0,"",VLOOKUP(A28,[1]名簿!$E$36:$I$58,3,0))</f>
        <v>Hr</v>
      </c>
      <c r="D28" s="30" t="str">
        <f>IF(VLOOKUP(A28,[1]名簿!$E$36:$I$58,4,0)=0,"",VLOOKUP(A28,[1]名簿!$E$36:$I$58,4,0)&amp;"中学校")</f>
        <v>西有田中学校</v>
      </c>
      <c r="E28" s="31">
        <f t="shared" si="7"/>
        <v>0.48611111111111077</v>
      </c>
      <c r="F28" s="19">
        <f t="shared" si="17"/>
        <v>0.49305555555555519</v>
      </c>
      <c r="G28" s="20" t="s">
        <v>10</v>
      </c>
      <c r="H28" s="21">
        <f t="shared" si="18"/>
        <v>0.50347222222222188</v>
      </c>
      <c r="I28" s="73" t="s">
        <v>32</v>
      </c>
      <c r="J28" s="19">
        <f t="shared" si="11"/>
        <v>0.5104166666666663</v>
      </c>
      <c r="K28" s="20" t="s">
        <v>54</v>
      </c>
      <c r="L28" s="32">
        <f t="shared" si="19"/>
        <v>0.51388888888888851</v>
      </c>
      <c r="M28" s="9"/>
      <c r="N28" s="6"/>
      <c r="O28" s="37">
        <v>25</v>
      </c>
      <c r="P28" s="38"/>
      <c r="Q28" s="74" t="str">
        <f>IF(VLOOKUP(O28,[1]名簿!$E$11:$I$35,3,0)=0,"",VLOOKUP(O28,[1]名簿!$E$11:$I$35,3,0))</f>
        <v>A.Sax</v>
      </c>
      <c r="R28" s="75" t="str">
        <f>IF(VLOOKUP(O28,[1]名簿!$E$11:$I$35,4,0)=0,"",VLOOKUP(O28,[1]名簿!$E$11:$I$35,4,0)&amp;"中学校")</f>
        <v>白石中学校</v>
      </c>
      <c r="S28" s="40">
        <f>T28-TIME(0,10,0)</f>
        <v>0.6493055555555548</v>
      </c>
      <c r="T28" s="41">
        <f>V28-TIME(0,15,0)</f>
        <v>0.65624999999999922</v>
      </c>
      <c r="U28" s="36" t="s">
        <v>10</v>
      </c>
      <c r="V28" s="42">
        <f>X28-TIME(0,10,0)</f>
        <v>0.66666666666666585</v>
      </c>
      <c r="W28" s="38" t="s">
        <v>11</v>
      </c>
      <c r="X28" s="19">
        <f>Z27</f>
        <v>0.67361111111111027</v>
      </c>
      <c r="Y28" s="20" t="s">
        <v>30</v>
      </c>
      <c r="Z28" s="32">
        <f>X28+TIME(0,5,0)</f>
        <v>0.67708333333333248</v>
      </c>
      <c r="AA28" s="46">
        <f>Z28-X16</f>
        <v>4.5138888888888729E-2</v>
      </c>
    </row>
    <row r="29" spans="1:27" ht="24" thickBot="1" x14ac:dyDescent="0.6">
      <c r="A29" s="27">
        <v>15</v>
      </c>
      <c r="B29" s="28"/>
      <c r="C29" s="29" t="str">
        <f>IF(VLOOKUP(A29,[1]名簿!$E$36:$I$58,3,0)=0,"",VLOOKUP(A29,[1]名簿!$E$36:$I$58,3,0))</f>
        <v>Tp</v>
      </c>
      <c r="D29" s="30" t="str">
        <f>IF(VLOOKUP(A29,[1]名簿!$E$36:$I$58,4,0)=0,"",VLOOKUP(A29,[1]名簿!$E$36:$I$58,4,0)&amp;"中学校")</f>
        <v>神埼中学校</v>
      </c>
      <c r="E29" s="31">
        <f t="shared" si="7"/>
        <v>0.48958333333333298</v>
      </c>
      <c r="F29" s="19">
        <f t="shared" si="17"/>
        <v>0.4965277777777774</v>
      </c>
      <c r="G29" s="20" t="s">
        <v>10</v>
      </c>
      <c r="H29" s="21">
        <f t="shared" si="18"/>
        <v>0.50694444444444409</v>
      </c>
      <c r="I29" s="28" t="s">
        <v>33</v>
      </c>
      <c r="J29" s="19">
        <f t="shared" si="11"/>
        <v>0.51388888888888851</v>
      </c>
      <c r="K29" s="20" t="s">
        <v>54</v>
      </c>
      <c r="L29" s="32">
        <f t="shared" si="19"/>
        <v>0.51736111111111072</v>
      </c>
      <c r="M29" s="9"/>
      <c r="N29" s="6"/>
      <c r="O29" s="99" t="s">
        <v>18</v>
      </c>
      <c r="P29" s="100"/>
      <c r="Q29" s="100"/>
      <c r="R29" s="100"/>
      <c r="S29" s="88"/>
      <c r="T29" s="77"/>
      <c r="U29" s="89"/>
      <c r="V29" s="77"/>
      <c r="W29" s="89"/>
      <c r="X29" s="77"/>
      <c r="Y29" s="89"/>
      <c r="Z29" s="90"/>
      <c r="AA29" s="7"/>
    </row>
    <row r="30" spans="1:27" ht="23.5" x14ac:dyDescent="0.55000000000000004">
      <c r="A30" s="27">
        <v>16</v>
      </c>
      <c r="B30" s="28"/>
      <c r="C30" s="29" t="str">
        <f>IF(VLOOKUP(A30,[1]名簿!$E$36:$I$58,3,0)=0,"",VLOOKUP(A30,[1]名簿!$E$36:$I$58,3,0))</f>
        <v>Euph</v>
      </c>
      <c r="D30" s="30" t="str">
        <f>IF(VLOOKUP(A30,[1]名簿!$E$36:$I$58,4,0)=0,"",VLOOKUP(A30,[1]名簿!$E$36:$I$58,4,0))</f>
        <v>大町ひじり学園</v>
      </c>
      <c r="E30" s="31">
        <f t="shared" si="7"/>
        <v>0.49305555555555519</v>
      </c>
      <c r="F30" s="19">
        <f t="shared" si="17"/>
        <v>0.49999999999999961</v>
      </c>
      <c r="G30" s="20" t="s">
        <v>10</v>
      </c>
      <c r="H30" s="21">
        <f t="shared" si="18"/>
        <v>0.5104166666666663</v>
      </c>
      <c r="I30" s="28" t="s">
        <v>31</v>
      </c>
      <c r="J30" s="19">
        <f t="shared" si="11"/>
        <v>0.51736111111111072</v>
      </c>
      <c r="K30" s="20" t="s">
        <v>37</v>
      </c>
      <c r="L30" s="32">
        <f t="shared" si="19"/>
        <v>0.52083333333333293</v>
      </c>
      <c r="M30" s="9"/>
      <c r="N30" s="6"/>
      <c r="O30" s="15">
        <v>1</v>
      </c>
      <c r="P30" s="16"/>
      <c r="Q30" s="16" t="str">
        <f>IF(VLOOKUP(O30,[1]名簿!$M$9:$P$10,3,0)="","",VLOOKUP(O30,[1]名簿!$M$9:$P$10,3,0))</f>
        <v>Tp</v>
      </c>
      <c r="R30" s="17" t="str">
        <f>IF(VLOOKUP(O30,[1]名簿!$M$9:$P$10,4,0)="","",VLOOKUP(O30,[1]名簿!$M$9:$P$10,4,0))</f>
        <v>佐賀北高等学校</v>
      </c>
      <c r="S30" s="18">
        <v>0.64236111111111105</v>
      </c>
      <c r="T30" s="23">
        <v>0.64583333333333337</v>
      </c>
      <c r="U30" s="24" t="s">
        <v>10</v>
      </c>
      <c r="V30" s="108" t="s">
        <v>19</v>
      </c>
      <c r="W30" s="109"/>
      <c r="X30" s="23">
        <f>Z28+TIME(0,5,0)</f>
        <v>0.68055555555555469</v>
      </c>
      <c r="Y30" s="24" t="s">
        <v>30</v>
      </c>
      <c r="Z30" s="25">
        <f>X30+TIME(0,10,0)</f>
        <v>0.68749999999999911</v>
      </c>
      <c r="AA30" s="7"/>
    </row>
    <row r="31" spans="1:27" ht="24" thickBot="1" x14ac:dyDescent="0.6">
      <c r="A31" s="27">
        <v>17</v>
      </c>
      <c r="B31" s="28"/>
      <c r="C31" s="29" t="str">
        <f>IF(VLOOKUP(A31,[1]名簿!$E$36:$I$58,3,0)=0,"",VLOOKUP(A31,[1]名簿!$E$36:$I$58,3,0))</f>
        <v>Euph</v>
      </c>
      <c r="D31" s="30" t="str">
        <f>IF(VLOOKUP(A31,[1]名簿!$E$36:$I$58,4,0)=0,"",VLOOKUP(A31,[1]名簿!$E$36:$I$58,4,0)&amp;"中学校")</f>
        <v>城南中学校</v>
      </c>
      <c r="E31" s="31">
        <f t="shared" si="7"/>
        <v>0.49652777777777746</v>
      </c>
      <c r="F31" s="19">
        <f t="shared" si="17"/>
        <v>0.50347222222222188</v>
      </c>
      <c r="G31" s="20" t="s">
        <v>10</v>
      </c>
      <c r="H31" s="21">
        <f t="shared" si="18"/>
        <v>0.51388888888888851</v>
      </c>
      <c r="I31" s="73" t="s">
        <v>55</v>
      </c>
      <c r="J31" s="19">
        <f t="shared" si="11"/>
        <v>0.52083333333333293</v>
      </c>
      <c r="K31" s="20" t="s">
        <v>30</v>
      </c>
      <c r="L31" s="32">
        <f t="shared" si="19"/>
        <v>0.52430555555555514</v>
      </c>
      <c r="M31" s="9"/>
      <c r="N31" s="6"/>
      <c r="O31" s="37">
        <v>2</v>
      </c>
      <c r="P31" s="38"/>
      <c r="Q31" s="38" t="str">
        <f>IF(VLOOKUP(O31,[1]名簿!$M$9:$P$10,3,0)="","",VLOOKUP(O31,[1]名簿!$M$9:$P$10,3,0))</f>
        <v>Mari</v>
      </c>
      <c r="R31" s="39" t="str">
        <f>IF(VLOOKUP(O31,[1]名簿!$M$9:$P$10,4,0)="","",VLOOKUP(O31,[1]名簿!$M$9:$P$10,4,0))</f>
        <v>佐賀北高等学校</v>
      </c>
      <c r="S31" s="40">
        <v>0.65277777777777779</v>
      </c>
      <c r="T31" s="41">
        <v>0.66666666666666663</v>
      </c>
      <c r="U31" s="36" t="s">
        <v>10</v>
      </c>
      <c r="V31" s="97" t="s">
        <v>20</v>
      </c>
      <c r="W31" s="98"/>
      <c r="X31" s="41">
        <f>Z30</f>
        <v>0.68749999999999911</v>
      </c>
      <c r="Y31" s="36" t="s">
        <v>37</v>
      </c>
      <c r="Z31" s="44">
        <f>X31+TIME(0,10,0)</f>
        <v>0.69444444444444353</v>
      </c>
      <c r="AA31" s="11"/>
    </row>
    <row r="32" spans="1:27" ht="24" thickBot="1" x14ac:dyDescent="0.6">
      <c r="A32" s="27">
        <v>18</v>
      </c>
      <c r="B32" s="28"/>
      <c r="C32" s="29" t="str">
        <f>IF(VLOOKUP(A32,[1]名簿!$E$36:$I$58,3,0)=0,"",VLOOKUP(A32,[1]名簿!$E$36:$I$58,3,0))</f>
        <v>Tp</v>
      </c>
      <c r="D32" s="30" t="str">
        <f>IF(VLOOKUP(A32,[1]名簿!$E$36:$I$58,4,0)=0,"",VLOOKUP(A32,[1]名簿!$E$36:$I$58,4,0)&amp;"中学校")</f>
        <v>伊万里中学校</v>
      </c>
      <c r="E32" s="31">
        <f t="shared" si="7"/>
        <v>0.49999999999999967</v>
      </c>
      <c r="F32" s="19">
        <f t="shared" si="17"/>
        <v>0.50694444444444409</v>
      </c>
      <c r="G32" s="20" t="s">
        <v>10</v>
      </c>
      <c r="H32" s="21">
        <f t="shared" si="18"/>
        <v>0.51736111111111072</v>
      </c>
      <c r="I32" s="28" t="s">
        <v>56</v>
      </c>
      <c r="J32" s="19">
        <f t="shared" si="11"/>
        <v>0.52430555555555514</v>
      </c>
      <c r="K32" s="20" t="s">
        <v>54</v>
      </c>
      <c r="L32" s="32">
        <f t="shared" si="19"/>
        <v>0.52777777777777735</v>
      </c>
      <c r="M32" s="9"/>
      <c r="N32" s="6"/>
      <c r="O32" s="99" t="s">
        <v>21</v>
      </c>
      <c r="P32" s="100"/>
      <c r="Q32" s="100"/>
      <c r="R32" s="100"/>
      <c r="S32" s="100"/>
      <c r="T32" s="77">
        <f>Z31</f>
        <v>0.69444444444444353</v>
      </c>
      <c r="U32" s="89" t="s">
        <v>30</v>
      </c>
      <c r="V32" s="77">
        <f>T32+TIME(0,30,0)</f>
        <v>0.7152777777777769</v>
      </c>
      <c r="W32" s="89"/>
      <c r="X32" s="77"/>
      <c r="Y32" s="89"/>
      <c r="Z32" s="90"/>
      <c r="AA32" s="11"/>
    </row>
    <row r="33" spans="1:27" ht="24" thickBot="1" x14ac:dyDescent="0.6">
      <c r="A33" s="27">
        <v>19</v>
      </c>
      <c r="B33" s="28"/>
      <c r="C33" s="29" t="str">
        <f>IF(VLOOKUP(A33,[1]名簿!$E$36:$I$58,3,0)=0,"",VLOOKUP(A33,[1]名簿!$E$36:$I$58,3,0))</f>
        <v>Tp</v>
      </c>
      <c r="D33" s="30" t="str">
        <f>IF(VLOOKUP(A33,[1]名簿!$E$36:$I$58,4,0)=0,"",VLOOKUP(A33,[1]名簿!$E$36:$I$58,4,0)&amp;"中学校")</f>
        <v>多良中学校</v>
      </c>
      <c r="E33" s="31">
        <f t="shared" si="7"/>
        <v>0.50347222222222188</v>
      </c>
      <c r="F33" s="19">
        <f t="shared" si="17"/>
        <v>0.5104166666666663</v>
      </c>
      <c r="G33" s="20" t="s">
        <v>10</v>
      </c>
      <c r="H33" s="21">
        <f t="shared" si="18"/>
        <v>0.52083333333333293</v>
      </c>
      <c r="I33" s="28" t="s">
        <v>31</v>
      </c>
      <c r="J33" s="19">
        <f t="shared" si="11"/>
        <v>0.52777777777777735</v>
      </c>
      <c r="K33" s="20" t="s">
        <v>30</v>
      </c>
      <c r="L33" s="32">
        <f t="shared" si="19"/>
        <v>0.53124999999999956</v>
      </c>
      <c r="M33" s="9"/>
      <c r="N33" s="6"/>
      <c r="O33" s="99" t="s">
        <v>22</v>
      </c>
      <c r="P33" s="100"/>
      <c r="Q33" s="100"/>
      <c r="R33" s="100"/>
      <c r="S33" s="91"/>
      <c r="T33" s="91">
        <f>V32</f>
        <v>0.7152777777777769</v>
      </c>
      <c r="U33" s="92" t="s">
        <v>30</v>
      </c>
      <c r="V33" s="91">
        <f>T33+TIME(0,30,0)</f>
        <v>0.73611111111111027</v>
      </c>
      <c r="W33" s="92"/>
      <c r="X33" s="91"/>
      <c r="Y33" s="92"/>
      <c r="Z33" s="93"/>
      <c r="AA33" s="7"/>
    </row>
    <row r="34" spans="1:27" ht="23.5" x14ac:dyDescent="0.55000000000000004">
      <c r="A34" s="27">
        <v>20</v>
      </c>
      <c r="B34" s="28"/>
      <c r="C34" s="29" t="str">
        <f>IF(VLOOKUP(A34,[1]名簿!$E$36:$I$58,3,0)=0,"",VLOOKUP(A34,[1]名簿!$E$36:$I$58,3,0))</f>
        <v>Euph</v>
      </c>
      <c r="D34" s="30" t="str">
        <f>IF(VLOOKUP(A34,[1]名簿!$E$36:$I$58,4,0)=0,"",VLOOKUP(A34,[1]名簿!$E$36:$I$58,4,0)&amp;"中学校")</f>
        <v>中原中学校</v>
      </c>
      <c r="E34" s="31">
        <f t="shared" si="7"/>
        <v>0.50694444444444409</v>
      </c>
      <c r="F34" s="19">
        <f t="shared" si="17"/>
        <v>0.51388888888888851</v>
      </c>
      <c r="G34" s="20" t="s">
        <v>10</v>
      </c>
      <c r="H34" s="21">
        <f t="shared" si="18"/>
        <v>0.52430555555555514</v>
      </c>
      <c r="I34" s="73" t="s">
        <v>57</v>
      </c>
      <c r="J34" s="19">
        <f t="shared" si="11"/>
        <v>0.53124999999999956</v>
      </c>
      <c r="K34" s="20" t="s">
        <v>30</v>
      </c>
      <c r="L34" s="32">
        <f t="shared" si="19"/>
        <v>0.53472222222222177</v>
      </c>
      <c r="M34" s="9"/>
      <c r="N34" s="6"/>
      <c r="O34" s="26"/>
      <c r="P34" s="26"/>
      <c r="Q34" s="26"/>
      <c r="R34" s="26"/>
      <c r="S34" s="45"/>
      <c r="T34" s="45"/>
      <c r="U34" s="94"/>
      <c r="V34" s="45"/>
      <c r="W34" s="94"/>
      <c r="X34" s="45"/>
      <c r="Y34" s="94"/>
      <c r="Z34" s="45"/>
      <c r="AA34" s="7"/>
    </row>
    <row r="35" spans="1:27" ht="23.5" x14ac:dyDescent="0.55000000000000004">
      <c r="A35" s="27">
        <v>21</v>
      </c>
      <c r="B35" s="28"/>
      <c r="C35" s="29" t="str">
        <f>IF(VLOOKUP(A35,[1]名簿!$E$36:$I$58,3,0)=0,"",VLOOKUP(A35,[1]名簿!$E$36:$I$58,3,0))</f>
        <v>Euph</v>
      </c>
      <c r="D35" s="30" t="str">
        <f>IF(VLOOKUP(A35,[1]名簿!$E$36:$I$58,4,0)=0,"",VLOOKUP(A35,[1]名簿!$E$36:$I$58,4,0)&amp;"中学校")</f>
        <v>小城中学校</v>
      </c>
      <c r="E35" s="31">
        <f t="shared" si="7"/>
        <v>0.5104166666666663</v>
      </c>
      <c r="F35" s="19">
        <f t="shared" si="17"/>
        <v>0.51736111111111072</v>
      </c>
      <c r="G35" s="20" t="s">
        <v>10</v>
      </c>
      <c r="H35" s="21">
        <f t="shared" si="18"/>
        <v>0.52777777777777735</v>
      </c>
      <c r="I35" s="28" t="s">
        <v>33</v>
      </c>
      <c r="J35" s="19">
        <f t="shared" si="11"/>
        <v>0.53472222222222177</v>
      </c>
      <c r="K35" s="20" t="s">
        <v>30</v>
      </c>
      <c r="L35" s="32">
        <f t="shared" si="19"/>
        <v>0.53819444444444398</v>
      </c>
      <c r="M35" s="9"/>
      <c r="N35" s="6"/>
      <c r="O35" s="26"/>
      <c r="P35" s="26"/>
      <c r="Q35" s="26"/>
      <c r="R35" s="95" t="s">
        <v>23</v>
      </c>
      <c r="S35" s="26"/>
      <c r="T35" s="26"/>
      <c r="U35" s="45"/>
      <c r="V35" s="45"/>
      <c r="W35" s="94"/>
      <c r="X35" s="45"/>
      <c r="Y35" s="94"/>
      <c r="Z35" s="45"/>
      <c r="AA35" s="7"/>
    </row>
    <row r="36" spans="1:27" ht="23.5" x14ac:dyDescent="0.55000000000000004">
      <c r="A36" s="37">
        <v>22</v>
      </c>
      <c r="B36" s="38"/>
      <c r="C36" s="74" t="str">
        <f>IF(VLOOKUP(A36,[1]名簿!$E$36:$I$58,3,0)=0,"",VLOOKUP(A36,[1]名簿!$E$36:$I$58,3,0))</f>
        <v>Hr</v>
      </c>
      <c r="D36" s="75" t="str">
        <f>IF(VLOOKUP(A36,[1]名簿!$E$36:$I$58,4,0)=0,"",VLOOKUP(A36,[1]名簿!$E$36:$I$58,4,0)&amp;"中学校")</f>
        <v>相知中学校</v>
      </c>
      <c r="E36" s="40">
        <f t="shared" si="7"/>
        <v>0.51388888888888851</v>
      </c>
      <c r="F36" s="41">
        <f t="shared" si="17"/>
        <v>0.52083333333333293</v>
      </c>
      <c r="G36" s="36" t="s">
        <v>10</v>
      </c>
      <c r="H36" s="42">
        <f t="shared" si="18"/>
        <v>0.53124999999999956</v>
      </c>
      <c r="I36" s="38" t="s">
        <v>31</v>
      </c>
      <c r="J36" s="19">
        <f t="shared" si="11"/>
        <v>0.53819444444444398</v>
      </c>
      <c r="K36" s="20" t="s">
        <v>44</v>
      </c>
      <c r="L36" s="32">
        <f t="shared" si="19"/>
        <v>0.54166666666666619</v>
      </c>
      <c r="M36" s="8"/>
      <c r="N36" s="6"/>
      <c r="O36" s="26"/>
      <c r="P36" s="26"/>
      <c r="Q36" s="26"/>
      <c r="R36" s="26" t="s">
        <v>24</v>
      </c>
      <c r="S36" s="26"/>
      <c r="T36" s="26"/>
      <c r="U36" s="45"/>
      <c r="V36" s="45"/>
      <c r="W36" s="94"/>
      <c r="X36" s="45"/>
      <c r="Y36" s="94"/>
      <c r="Z36" s="45"/>
      <c r="AA36" s="7"/>
    </row>
    <row r="37" spans="1:27" ht="24" thickBot="1" x14ac:dyDescent="0.6">
      <c r="A37" s="37">
        <v>23</v>
      </c>
      <c r="B37" s="38"/>
      <c r="C37" s="74" t="str">
        <f>IF(VLOOKUP(A37,[1]名簿!$E$36:$I$58,3,0)=0,"",VLOOKUP(A37,[1]名簿!$E$36:$I$58,3,0))</f>
        <v>Tu</v>
      </c>
      <c r="D37" s="75" t="str">
        <f>IF(VLOOKUP(A37,[1]名簿!$E$36:$I$58,4,0)=0,"",VLOOKUP(A37,[1]名簿!$E$36:$I$58,4,0)&amp;"中学校")</f>
        <v>有明中学校</v>
      </c>
      <c r="E37" s="40">
        <f>F37-TIME(0,10,0)</f>
        <v>0.51736111111111072</v>
      </c>
      <c r="F37" s="41">
        <f>H37-TIME(0,15,0)</f>
        <v>0.52430555555555514</v>
      </c>
      <c r="G37" s="36" t="s">
        <v>10</v>
      </c>
      <c r="H37" s="42">
        <f>J37-TIME(0,10,0)</f>
        <v>0.53472222222222177</v>
      </c>
      <c r="I37" s="38" t="s">
        <v>14</v>
      </c>
      <c r="J37" s="19">
        <f>L36</f>
        <v>0.54166666666666619</v>
      </c>
      <c r="K37" s="20" t="s">
        <v>38</v>
      </c>
      <c r="L37" s="32">
        <f>J37+TIME(0,5,0)</f>
        <v>0.5451388888888884</v>
      </c>
      <c r="M37" s="46">
        <f>L37-J26</f>
        <v>4.1666666666666519E-2</v>
      </c>
      <c r="N37" s="6"/>
      <c r="O37" s="26"/>
      <c r="P37" s="26"/>
      <c r="Q37" s="26"/>
      <c r="R37" s="26"/>
      <c r="S37" s="26"/>
      <c r="T37" s="26" t="s">
        <v>25</v>
      </c>
      <c r="U37" s="45"/>
      <c r="V37" s="45"/>
      <c r="W37" s="94"/>
      <c r="X37" s="45"/>
      <c r="Y37" s="94"/>
      <c r="Z37" s="45"/>
      <c r="AA37" s="7"/>
    </row>
    <row r="38" spans="1:27" ht="24" thickBot="1" x14ac:dyDescent="0.6">
      <c r="A38" s="101" t="s">
        <v>26</v>
      </c>
      <c r="B38" s="102"/>
      <c r="C38" s="102"/>
      <c r="D38" s="102"/>
      <c r="E38" s="76"/>
      <c r="F38" s="77">
        <f>L37</f>
        <v>0.5451388888888884</v>
      </c>
      <c r="G38" s="78" t="s">
        <v>30</v>
      </c>
      <c r="H38" s="79">
        <f>F38+J38</f>
        <v>0.57986111111111061</v>
      </c>
      <c r="I38" s="76"/>
      <c r="J38" s="68">
        <v>3.4722222222222224E-2</v>
      </c>
      <c r="K38" s="67" t="s">
        <v>16</v>
      </c>
      <c r="L38" s="80"/>
      <c r="M38" s="6"/>
      <c r="N38" s="6"/>
      <c r="O38" s="26"/>
      <c r="P38" s="26"/>
      <c r="Q38" s="26"/>
      <c r="R38" s="26"/>
      <c r="S38" s="26"/>
      <c r="T38" s="26" t="s">
        <v>27</v>
      </c>
      <c r="U38" s="45"/>
      <c r="V38" s="45"/>
      <c r="W38" s="94"/>
      <c r="X38" s="45"/>
      <c r="Y38" s="94"/>
      <c r="Z38" s="45"/>
      <c r="AA38" s="7"/>
    </row>
    <row r="39" spans="1:27" x14ac:dyDescent="0.55000000000000004">
      <c r="A39" s="7"/>
      <c r="B39" s="7"/>
      <c r="C39" s="7"/>
      <c r="D39" s="7"/>
      <c r="E39" s="11"/>
      <c r="F39" s="11"/>
      <c r="G39" s="12"/>
      <c r="H39" s="11"/>
      <c r="I39" s="12"/>
      <c r="J39" s="11"/>
      <c r="K39" s="12"/>
      <c r="L39" s="11"/>
      <c r="M39" s="14"/>
      <c r="N39" s="14"/>
      <c r="O39" s="26"/>
      <c r="P39" s="26"/>
      <c r="Q39" s="26"/>
      <c r="R39" s="26"/>
      <c r="S39" s="26"/>
      <c r="T39" s="26" t="s">
        <v>28</v>
      </c>
      <c r="U39" s="45"/>
      <c r="V39" s="45"/>
      <c r="W39" s="94"/>
      <c r="X39" s="45"/>
      <c r="Y39" s="94"/>
      <c r="Z39" s="45"/>
      <c r="AA39" s="7"/>
    </row>
    <row r="40" spans="1:27" ht="28" x14ac:dyDescent="0.55000000000000004">
      <c r="A40" s="7"/>
      <c r="B40" s="103"/>
      <c r="C40" s="103"/>
      <c r="D40" s="7"/>
      <c r="E40" s="11"/>
      <c r="F40" s="11"/>
      <c r="G40" s="12"/>
      <c r="H40" s="11"/>
      <c r="I40" s="12"/>
      <c r="J40" s="11"/>
      <c r="K40" s="12"/>
      <c r="L40" s="11"/>
      <c r="M40" s="14"/>
      <c r="N40" s="14"/>
      <c r="O40" s="7"/>
      <c r="P40" s="13"/>
      <c r="Q40" s="13"/>
      <c r="R40" s="13"/>
      <c r="S40" s="13"/>
      <c r="T40" s="14" t="s">
        <v>29</v>
      </c>
      <c r="U40" s="46"/>
      <c r="V40" s="46"/>
      <c r="W40" s="87"/>
      <c r="X40" s="46"/>
      <c r="Y40" s="87"/>
      <c r="Z40" s="46"/>
      <c r="AA40" s="14"/>
    </row>
  </sheetData>
  <mergeCells count="18">
    <mergeCell ref="V30:W30"/>
    <mergeCell ref="D1:E1"/>
    <mergeCell ref="F1:U1"/>
    <mergeCell ref="W1:Z1"/>
    <mergeCell ref="F2:H2"/>
    <mergeCell ref="J2:L2"/>
    <mergeCell ref="T2:V2"/>
    <mergeCell ref="X2:Z2"/>
    <mergeCell ref="A3:C3"/>
    <mergeCell ref="A13:C13"/>
    <mergeCell ref="O15:P15"/>
    <mergeCell ref="A25:C25"/>
    <mergeCell ref="O29:R29"/>
    <mergeCell ref="V31:W31"/>
    <mergeCell ref="O32:S32"/>
    <mergeCell ref="O33:R33"/>
    <mergeCell ref="A38:D38"/>
    <mergeCell ref="B40:C40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2017-09-08T01:42:27Z</dcterms:created>
  <dcterms:modified xsi:type="dcterms:W3CDTF">2017-09-08T01:57:16Z</dcterms:modified>
</cp:coreProperties>
</file>