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4380" windowHeight="4000" xr2:uid="{1494194C-3844-464E-8604-6049B95F13CC}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O34" i="1"/>
  <c r="N34" i="1"/>
  <c r="C34" i="1"/>
  <c r="B34" i="1"/>
  <c r="O33" i="1"/>
  <c r="N33" i="1"/>
  <c r="C33" i="1"/>
  <c r="B33" i="1"/>
  <c r="O32" i="1"/>
  <c r="N32" i="1"/>
  <c r="O31" i="1"/>
  <c r="N31" i="1"/>
  <c r="C31" i="1"/>
  <c r="B31" i="1"/>
  <c r="O30" i="1"/>
  <c r="N30" i="1"/>
  <c r="C30" i="1"/>
  <c r="B30" i="1"/>
  <c r="O29" i="1"/>
  <c r="N29" i="1"/>
  <c r="C29" i="1"/>
  <c r="B29" i="1"/>
  <c r="O28" i="1"/>
  <c r="N28" i="1"/>
  <c r="C28" i="1"/>
  <c r="B28" i="1"/>
  <c r="O27" i="1"/>
  <c r="N27" i="1"/>
  <c r="C27" i="1"/>
  <c r="B27" i="1"/>
  <c r="W26" i="1"/>
  <c r="C26" i="1"/>
  <c r="B26" i="1"/>
  <c r="C25" i="1"/>
  <c r="B25" i="1"/>
  <c r="O24" i="1"/>
  <c r="N24" i="1"/>
  <c r="C24" i="1"/>
  <c r="B24" i="1"/>
  <c r="O23" i="1"/>
  <c r="N23" i="1"/>
  <c r="C23" i="1"/>
  <c r="B23" i="1"/>
  <c r="O22" i="1"/>
  <c r="N22" i="1"/>
  <c r="C22" i="1"/>
  <c r="B22" i="1"/>
  <c r="O21" i="1"/>
  <c r="N21" i="1"/>
  <c r="C21" i="1"/>
  <c r="B21" i="1"/>
  <c r="O20" i="1"/>
  <c r="N20" i="1"/>
  <c r="C20" i="1"/>
  <c r="B20" i="1"/>
  <c r="O19" i="1"/>
  <c r="N19" i="1"/>
  <c r="C19" i="1"/>
  <c r="B19" i="1"/>
  <c r="O18" i="1"/>
  <c r="N18" i="1"/>
  <c r="O17" i="1"/>
  <c r="N17" i="1"/>
  <c r="C17" i="1"/>
  <c r="B17" i="1"/>
  <c r="C16" i="1"/>
  <c r="B16" i="1"/>
  <c r="O15" i="1"/>
  <c r="N15" i="1"/>
  <c r="C15" i="1"/>
  <c r="B15" i="1"/>
  <c r="O14" i="1"/>
  <c r="N14" i="1"/>
  <c r="C14" i="1"/>
  <c r="B14" i="1"/>
  <c r="O13" i="1"/>
  <c r="N13" i="1"/>
  <c r="C13" i="1"/>
  <c r="B13" i="1"/>
  <c r="O12" i="1"/>
  <c r="N12" i="1"/>
  <c r="C12" i="1"/>
  <c r="B12" i="1"/>
  <c r="O11" i="1"/>
  <c r="N11" i="1"/>
  <c r="C11" i="1"/>
  <c r="B11" i="1"/>
  <c r="O10" i="1"/>
  <c r="N10" i="1"/>
  <c r="C10" i="1"/>
  <c r="B10" i="1"/>
  <c r="O9" i="1"/>
  <c r="N9" i="1"/>
  <c r="C9" i="1"/>
  <c r="B9" i="1"/>
  <c r="O8" i="1"/>
  <c r="N8" i="1"/>
  <c r="C8" i="1"/>
  <c r="B8" i="1"/>
  <c r="C7" i="1"/>
  <c r="B7" i="1"/>
  <c r="C6" i="1"/>
  <c r="B6" i="1"/>
  <c r="O5" i="1"/>
  <c r="N5" i="1"/>
  <c r="C5" i="1"/>
  <c r="B5" i="1"/>
  <c r="O4" i="1"/>
  <c r="N4" i="1"/>
  <c r="G4" i="1"/>
  <c r="I5" i="1" s="1"/>
  <c r="O3" i="1"/>
  <c r="N3" i="1"/>
  <c r="U1" i="1"/>
  <c r="K5" i="1" l="1"/>
  <c r="I6" i="1" s="1"/>
  <c r="G5" i="1"/>
  <c r="E5" i="1" s="1"/>
  <c r="D5" i="1" s="1"/>
  <c r="G6" i="1" l="1"/>
  <c r="E6" i="1" s="1"/>
  <c r="D6" i="1" s="1"/>
  <c r="K6" i="1"/>
  <c r="I7" i="1" s="1"/>
  <c r="K7" i="1" l="1"/>
  <c r="I8" i="1" s="1"/>
  <c r="G7" i="1"/>
  <c r="E7" i="1" s="1"/>
  <c r="D7" i="1" s="1"/>
  <c r="G8" i="1" l="1"/>
  <c r="E8" i="1" s="1"/>
  <c r="D8" i="1" s="1"/>
  <c r="K8" i="1"/>
  <c r="I9" i="1" s="1"/>
  <c r="K9" i="1" l="1"/>
  <c r="I10" i="1" s="1"/>
  <c r="G9" i="1"/>
  <c r="E9" i="1" s="1"/>
  <c r="D9" i="1" s="1"/>
  <c r="G10" i="1" l="1"/>
  <c r="E10" i="1" s="1"/>
  <c r="D10" i="1" s="1"/>
  <c r="K10" i="1"/>
  <c r="I11" i="1" s="1"/>
  <c r="K11" i="1" l="1"/>
  <c r="I12" i="1" s="1"/>
  <c r="G11" i="1"/>
  <c r="E11" i="1" s="1"/>
  <c r="D11" i="1" s="1"/>
  <c r="G12" i="1" l="1"/>
  <c r="E12" i="1" s="1"/>
  <c r="D12" i="1" s="1"/>
  <c r="K12" i="1"/>
  <c r="I13" i="1" s="1"/>
  <c r="K13" i="1" l="1"/>
  <c r="I14" i="1" s="1"/>
  <c r="G13" i="1"/>
  <c r="E13" i="1" s="1"/>
  <c r="D13" i="1" s="1"/>
  <c r="G14" i="1" l="1"/>
  <c r="E14" i="1" s="1"/>
  <c r="D14" i="1" s="1"/>
  <c r="K14" i="1"/>
  <c r="I15" i="1" s="1"/>
  <c r="K15" i="1" l="1"/>
  <c r="I16" i="1" s="1"/>
  <c r="G15" i="1"/>
  <c r="E15" i="1" s="1"/>
  <c r="D15" i="1" s="1"/>
  <c r="G16" i="1" l="1"/>
  <c r="E16" i="1" s="1"/>
  <c r="D16" i="1" s="1"/>
  <c r="K16" i="1"/>
  <c r="I17" i="1" s="1"/>
  <c r="K17" i="1" l="1"/>
  <c r="G17" i="1"/>
  <c r="E17" i="1" s="1"/>
  <c r="D17" i="1" s="1"/>
  <c r="E18" i="1" l="1"/>
  <c r="G18" i="1" s="1"/>
  <c r="I19" i="1" s="1"/>
  <c r="L17" i="1"/>
  <c r="K19" i="1" l="1"/>
  <c r="I20" i="1" s="1"/>
  <c r="G19" i="1"/>
  <c r="E19" i="1" s="1"/>
  <c r="D19" i="1" s="1"/>
  <c r="G20" i="1" l="1"/>
  <c r="E20" i="1" s="1"/>
  <c r="D20" i="1" s="1"/>
  <c r="K20" i="1"/>
  <c r="I21" i="1" s="1"/>
  <c r="K21" i="1" l="1"/>
  <c r="I22" i="1" s="1"/>
  <c r="G21" i="1"/>
  <c r="E21" i="1" s="1"/>
  <c r="D21" i="1" s="1"/>
  <c r="G22" i="1" l="1"/>
  <c r="E22" i="1" s="1"/>
  <c r="D22" i="1" s="1"/>
  <c r="K22" i="1"/>
  <c r="I23" i="1" s="1"/>
  <c r="K23" i="1" l="1"/>
  <c r="I24" i="1" s="1"/>
  <c r="G23" i="1"/>
  <c r="E23" i="1" s="1"/>
  <c r="D23" i="1" s="1"/>
  <c r="G24" i="1" l="1"/>
  <c r="E24" i="1" s="1"/>
  <c r="D24" i="1" s="1"/>
  <c r="K24" i="1"/>
  <c r="I25" i="1" s="1"/>
  <c r="K25" i="1" l="1"/>
  <c r="I26" i="1" s="1"/>
  <c r="G25" i="1"/>
  <c r="E25" i="1" s="1"/>
  <c r="D25" i="1" s="1"/>
  <c r="K26" i="1" l="1"/>
  <c r="I27" i="1" s="1"/>
  <c r="G26" i="1"/>
  <c r="E26" i="1" s="1"/>
  <c r="D26" i="1" s="1"/>
  <c r="K27" i="1" l="1"/>
  <c r="I28" i="1" s="1"/>
  <c r="G27" i="1"/>
  <c r="E27" i="1" s="1"/>
  <c r="D27" i="1" s="1"/>
  <c r="G28" i="1" l="1"/>
  <c r="E28" i="1" s="1"/>
  <c r="D28" i="1" s="1"/>
  <c r="K28" i="1"/>
  <c r="I29" i="1" s="1"/>
  <c r="K29" i="1" l="1"/>
  <c r="I30" i="1" s="1"/>
  <c r="G29" i="1"/>
  <c r="E29" i="1" s="1"/>
  <c r="D29" i="1" s="1"/>
  <c r="G30" i="1" l="1"/>
  <c r="E30" i="1" s="1"/>
  <c r="D30" i="1" s="1"/>
  <c r="K30" i="1"/>
  <c r="I31" i="1" s="1"/>
  <c r="K31" i="1" l="1"/>
  <c r="G31" i="1"/>
  <c r="E31" i="1" s="1"/>
  <c r="D31" i="1" s="1"/>
  <c r="E32" i="1" l="1"/>
  <c r="G32" i="1" s="1"/>
  <c r="I33" i="1" s="1"/>
  <c r="L31" i="1"/>
  <c r="K33" i="1" l="1"/>
  <c r="I34" i="1" s="1"/>
  <c r="G33" i="1"/>
  <c r="E33" i="1" s="1"/>
  <c r="D33" i="1" s="1"/>
  <c r="G34" i="1" l="1"/>
  <c r="E34" i="1" s="1"/>
  <c r="D34" i="1" s="1"/>
  <c r="K34" i="1"/>
  <c r="I35" i="1" s="1"/>
  <c r="K35" i="1" l="1"/>
  <c r="I36" i="1" s="1"/>
  <c r="G35" i="1"/>
  <c r="E35" i="1" s="1"/>
  <c r="D35" i="1" s="1"/>
  <c r="G36" i="1" l="1"/>
  <c r="E36" i="1" s="1"/>
  <c r="D36" i="1" s="1"/>
  <c r="K36" i="1"/>
  <c r="I37" i="1" s="1"/>
  <c r="G37" i="1" l="1"/>
  <c r="E37" i="1" s="1"/>
  <c r="D37" i="1" s="1"/>
  <c r="K37" i="1"/>
  <c r="I38" i="1" s="1"/>
  <c r="G38" i="1" l="1"/>
  <c r="E38" i="1" s="1"/>
  <c r="D38" i="1" s="1"/>
  <c r="K38" i="1"/>
  <c r="I39" i="1" s="1"/>
  <c r="K39" i="1" l="1"/>
  <c r="I40" i="1" s="1"/>
  <c r="G39" i="1"/>
  <c r="E39" i="1" s="1"/>
  <c r="D39" i="1" s="1"/>
  <c r="K40" i="1" l="1"/>
  <c r="I41" i="1" s="1"/>
  <c r="G40" i="1"/>
  <c r="E40" i="1" s="1"/>
  <c r="D40" i="1" s="1"/>
  <c r="G41" i="1" l="1"/>
  <c r="E41" i="1" s="1"/>
  <c r="D41" i="1" s="1"/>
  <c r="K41" i="1"/>
  <c r="I42" i="1" s="1"/>
  <c r="G42" i="1" l="1"/>
  <c r="E42" i="1" s="1"/>
  <c r="D42" i="1" s="1"/>
  <c r="K42" i="1"/>
  <c r="I43" i="1" s="1"/>
  <c r="K43" i="1" l="1"/>
  <c r="I44" i="1" s="1"/>
  <c r="G43" i="1"/>
  <c r="E43" i="1" s="1"/>
  <c r="D43" i="1" s="1"/>
  <c r="K44" i="1" l="1"/>
  <c r="I45" i="1" s="1"/>
  <c r="G44" i="1"/>
  <c r="E44" i="1" s="1"/>
  <c r="D44" i="1" s="1"/>
  <c r="G45" i="1" l="1"/>
  <c r="E45" i="1" s="1"/>
  <c r="D45" i="1" s="1"/>
  <c r="K45" i="1"/>
  <c r="I46" i="1" s="1"/>
  <c r="G46" i="1" l="1"/>
  <c r="E46" i="1" s="1"/>
  <c r="D46" i="1" s="1"/>
  <c r="K46" i="1"/>
  <c r="E47" i="1" l="1"/>
  <c r="G47" i="1" s="1"/>
  <c r="U3" i="1" s="1"/>
  <c r="L46" i="1"/>
  <c r="S3" i="1" l="1"/>
  <c r="Q3" i="1" s="1"/>
  <c r="P3" i="1" s="1"/>
  <c r="W3" i="1"/>
  <c r="U4" i="1" s="1"/>
  <c r="S4" i="1" l="1"/>
  <c r="Q4" i="1" s="1"/>
  <c r="P4" i="1" s="1"/>
  <c r="W4" i="1"/>
  <c r="U5" i="1" s="1"/>
  <c r="W5" i="1" l="1"/>
  <c r="U6" i="1" s="1"/>
  <c r="S5" i="1"/>
  <c r="Q5" i="1" s="1"/>
  <c r="P5" i="1" s="1"/>
  <c r="S6" i="1" l="1"/>
  <c r="Q6" i="1" s="1"/>
  <c r="P6" i="1" s="1"/>
  <c r="W6" i="1"/>
  <c r="Q7" i="1" s="1"/>
  <c r="S7" i="1" s="1"/>
  <c r="U8" i="1" s="1"/>
  <c r="W8" i="1" l="1"/>
  <c r="U9" i="1" s="1"/>
  <c r="S8" i="1"/>
  <c r="Q8" i="1" s="1"/>
  <c r="P8" i="1" s="1"/>
  <c r="W9" i="1" l="1"/>
  <c r="U10" i="1" s="1"/>
  <c r="S9" i="1"/>
  <c r="Q9" i="1" s="1"/>
  <c r="P9" i="1" s="1"/>
  <c r="S10" i="1" l="1"/>
  <c r="Q10" i="1" s="1"/>
  <c r="P10" i="1" s="1"/>
  <c r="W10" i="1"/>
  <c r="U11" i="1" s="1"/>
  <c r="W11" i="1" l="1"/>
  <c r="U12" i="1" s="1"/>
  <c r="S11" i="1"/>
  <c r="Q11" i="1" s="1"/>
  <c r="P11" i="1" s="1"/>
  <c r="S12" i="1" l="1"/>
  <c r="Q12" i="1" s="1"/>
  <c r="P12" i="1" s="1"/>
  <c r="W12" i="1"/>
  <c r="U13" i="1" s="1"/>
  <c r="W13" i="1" l="1"/>
  <c r="U14" i="1" s="1"/>
  <c r="S13" i="1"/>
  <c r="Q13" i="1" s="1"/>
  <c r="P13" i="1" s="1"/>
  <c r="S14" i="1" l="1"/>
  <c r="Q14" i="1" s="1"/>
  <c r="P14" i="1" s="1"/>
  <c r="W14" i="1"/>
  <c r="U15" i="1" s="1"/>
  <c r="W15" i="1" l="1"/>
  <c r="Q16" i="1" s="1"/>
  <c r="S16" i="1" s="1"/>
  <c r="U17" i="1" s="1"/>
  <c r="S15" i="1"/>
  <c r="Q15" i="1" s="1"/>
  <c r="P15" i="1" s="1"/>
  <c r="W17" i="1" l="1"/>
  <c r="U18" i="1" s="1"/>
  <c r="S17" i="1"/>
  <c r="Q17" i="1" s="1"/>
  <c r="P17" i="1" s="1"/>
  <c r="W18" i="1" l="1"/>
  <c r="U19" i="1" s="1"/>
  <c r="S18" i="1"/>
  <c r="Q18" i="1" s="1"/>
  <c r="P18" i="1" s="1"/>
  <c r="S19" i="1" l="1"/>
  <c r="Q19" i="1" s="1"/>
  <c r="P19" i="1" s="1"/>
  <c r="W19" i="1"/>
  <c r="U20" i="1" s="1"/>
  <c r="W20" i="1" l="1"/>
  <c r="U21" i="1" s="1"/>
  <c r="S20" i="1"/>
  <c r="Q20" i="1" s="1"/>
  <c r="P20" i="1" s="1"/>
  <c r="S21" i="1" l="1"/>
  <c r="Q21" i="1" s="1"/>
  <c r="P21" i="1" s="1"/>
  <c r="W21" i="1"/>
  <c r="U22" i="1" s="1"/>
  <c r="W22" i="1" l="1"/>
  <c r="U23" i="1" s="1"/>
  <c r="S22" i="1"/>
  <c r="Q22" i="1" s="1"/>
  <c r="P22" i="1" s="1"/>
  <c r="S23" i="1" l="1"/>
  <c r="Q23" i="1" s="1"/>
  <c r="P23" i="1" s="1"/>
  <c r="W23" i="1"/>
  <c r="U24" i="1" s="1"/>
  <c r="W24" i="1" l="1"/>
  <c r="Q25" i="1" s="1"/>
  <c r="S25" i="1" s="1"/>
  <c r="U27" i="1" s="1"/>
  <c r="S24" i="1"/>
  <c r="Q24" i="1" s="1"/>
  <c r="P24" i="1" s="1"/>
  <c r="W27" i="1" l="1"/>
  <c r="U28" i="1" s="1"/>
  <c r="S27" i="1"/>
  <c r="Q27" i="1" s="1"/>
  <c r="P27" i="1" s="1"/>
  <c r="S28" i="1" l="1"/>
  <c r="Q28" i="1" s="1"/>
  <c r="P28" i="1" s="1"/>
  <c r="W28" i="1"/>
  <c r="U29" i="1" s="1"/>
  <c r="W29" i="1" l="1"/>
  <c r="U30" i="1" s="1"/>
  <c r="S29" i="1"/>
  <c r="Q29" i="1" s="1"/>
  <c r="P29" i="1" s="1"/>
  <c r="S30" i="1" l="1"/>
  <c r="Q30" i="1" s="1"/>
  <c r="P30" i="1" s="1"/>
  <c r="W30" i="1"/>
  <c r="U31" i="1" s="1"/>
  <c r="W31" i="1" l="1"/>
  <c r="U32" i="1" s="1"/>
  <c r="S31" i="1"/>
  <c r="Q31" i="1" s="1"/>
  <c r="P31" i="1" s="1"/>
  <c r="S32" i="1" l="1"/>
  <c r="Q32" i="1" s="1"/>
  <c r="P32" i="1" s="1"/>
  <c r="W32" i="1"/>
  <c r="U33" i="1" s="1"/>
  <c r="W33" i="1" l="1"/>
  <c r="U34" i="1" s="1"/>
  <c r="S33" i="1"/>
  <c r="Q33" i="1" s="1"/>
  <c r="P33" i="1" s="1"/>
  <c r="S34" i="1" l="1"/>
  <c r="Q34" i="1" s="1"/>
  <c r="P34" i="1" s="1"/>
  <c r="W34" i="1"/>
  <c r="Q35" i="1" s="1"/>
  <c r="S35" i="1" s="1"/>
  <c r="Q36" i="1" s="1"/>
  <c r="S36" i="1" s="1"/>
</calcChain>
</file>

<file path=xl/sharedStrings.xml><?xml version="1.0" encoding="utf-8"?>
<sst xmlns="http://schemas.openxmlformats.org/spreadsheetml/2006/main" count="251" uniqueCount="33">
  <si>
    <t>順番</t>
    <rPh sb="0" eb="2">
      <t>ジュンバン</t>
    </rPh>
    <phoneticPr fontId="8"/>
  </si>
  <si>
    <t>開　　　場</t>
    <rPh sb="0" eb="5">
      <t>カイジョウ</t>
    </rPh>
    <phoneticPr fontId="8"/>
  </si>
  <si>
    <t>開　会　式</t>
    <rPh sb="0" eb="5">
      <t>カイカイシキ</t>
    </rPh>
    <phoneticPr fontId="8"/>
  </si>
  <si>
    <t>休　憩</t>
    <rPh sb="0" eb="3">
      <t>キュウケイ</t>
    </rPh>
    <phoneticPr fontId="8"/>
  </si>
  <si>
    <t>昼　休　み</t>
    <rPh sb="0" eb="3">
      <t>ヒルヤス</t>
    </rPh>
    <phoneticPr fontId="8"/>
  </si>
  <si>
    <t>出演団体名</t>
    <rPh sb="0" eb="2">
      <t>シュツエン</t>
    </rPh>
    <rPh sb="2" eb="5">
      <t>ダンタイメイ</t>
    </rPh>
    <phoneticPr fontId="8"/>
  </si>
  <si>
    <t>編成</t>
    <rPh sb="0" eb="2">
      <t>ヘンセイ</t>
    </rPh>
    <phoneticPr fontId="8"/>
  </si>
  <si>
    <t>受付</t>
    <rPh sb="0" eb="2">
      <t>ウケツケ</t>
    </rPh>
    <phoneticPr fontId="8"/>
  </si>
  <si>
    <t>分</t>
    <rPh sb="0" eb="1">
      <t>フン</t>
    </rPh>
    <phoneticPr fontId="8"/>
  </si>
  <si>
    <t>佐賀県吹奏楽アンサンブルコンテスト《進行表》</t>
  </si>
  <si>
    <t>チューニング</t>
    <phoneticPr fontId="8"/>
  </si>
  <si>
    <t>～</t>
    <phoneticPr fontId="8"/>
  </si>
  <si>
    <t>室</t>
    <rPh sb="0" eb="1">
      <t>シツ</t>
    </rPh>
    <phoneticPr fontId="8"/>
  </si>
  <si>
    <t>Ａ</t>
  </si>
  <si>
    <t>Ｂ</t>
    <phoneticPr fontId="9"/>
  </si>
  <si>
    <t>Ｃ</t>
    <phoneticPr fontId="9"/>
  </si>
  <si>
    <t>Ｄ</t>
    <phoneticPr fontId="9"/>
  </si>
  <si>
    <t>Ａ</t>
    <phoneticPr fontId="9"/>
  </si>
  <si>
    <t>Ｃ</t>
  </si>
  <si>
    <t>Ｄ</t>
  </si>
  <si>
    <t>Ｂ</t>
  </si>
  <si>
    <t>演奏時間</t>
    <rPh sb="0" eb="2">
      <t>エンソウ</t>
    </rPh>
    <rPh sb="2" eb="4">
      <t>ジカン</t>
    </rPh>
    <phoneticPr fontId="8"/>
  </si>
  <si>
    <t>☆ 中ホール　表彰式(小学校・中学校の部)</t>
    <rPh sb="2" eb="3">
      <t>チュウ</t>
    </rPh>
    <rPh sb="7" eb="10">
      <t>ヒョウショウシキ</t>
    </rPh>
    <rPh sb="11" eb="14">
      <t>ショウガッコウ</t>
    </rPh>
    <rPh sb="15" eb="18">
      <t>チュウガッコウ</t>
    </rPh>
    <rPh sb="19" eb="20">
      <t>ブ</t>
    </rPh>
    <phoneticPr fontId="8"/>
  </si>
  <si>
    <t>休　憩　(審査集計)</t>
    <rPh sb="0" eb="3">
      <t>キュウケイ</t>
    </rPh>
    <rPh sb="5" eb="7">
      <t>シンサ</t>
    </rPh>
    <rPh sb="7" eb="9">
      <t>シュウケイ</t>
    </rPh>
    <phoneticPr fontId="8"/>
  </si>
  <si>
    <t>表彰式(高校・職場一般の部)</t>
    <rPh sb="0" eb="3">
      <t>ヒョウショウシキ</t>
    </rPh>
    <rPh sb="7" eb="9">
      <t>ショクバ</t>
    </rPh>
    <phoneticPr fontId="8"/>
  </si>
  <si>
    <t>Ａ…第一練習室</t>
    <rPh sb="2" eb="4">
      <t>ダイイチ</t>
    </rPh>
    <rPh sb="4" eb="7">
      <t>レンシュウシツ</t>
    </rPh>
    <phoneticPr fontId="8"/>
  </si>
  <si>
    <t>Ｄ…リハーサル室</t>
    <rPh sb="7" eb="8">
      <t>シツ</t>
    </rPh>
    <phoneticPr fontId="8"/>
  </si>
  <si>
    <t>☆ 小学校・中学校の部表彰式について
　・17:25～17:40に中ホールにて行う。
　・フリーの入場とする。</t>
    <rPh sb="11" eb="14">
      <t>ヒョウショウシキ</t>
    </rPh>
    <rPh sb="33" eb="34">
      <t>チュウ</t>
    </rPh>
    <rPh sb="39" eb="40">
      <t>オコナ</t>
    </rPh>
    <rPh sb="49" eb="51">
      <t>ニュウジョウ</t>
    </rPh>
    <phoneticPr fontId="9"/>
  </si>
  <si>
    <t>鹿島小</t>
    <rPh sb="0" eb="2">
      <t>カシマ</t>
    </rPh>
    <rPh sb="2" eb="3">
      <t>ショウ</t>
    </rPh>
    <phoneticPr fontId="9"/>
  </si>
  <si>
    <t>管打６</t>
    <rPh sb="0" eb="2">
      <t>カンダ</t>
    </rPh>
    <phoneticPr fontId="9"/>
  </si>
  <si>
    <t>Ｂ…第二練習室</t>
    <rPh sb="2" eb="4">
      <t>ダイニ</t>
    </rPh>
    <rPh sb="4" eb="7">
      <t>レンシュウシツ</t>
    </rPh>
    <phoneticPr fontId="8"/>
  </si>
  <si>
    <t>　Ｃ…第三練習室</t>
    <phoneticPr fontId="9"/>
  </si>
  <si>
    <t>第４３回</t>
    <rPh sb="0" eb="1">
      <t>ダイ</t>
    </rPh>
    <rPh sb="3" eb="4">
      <t>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</si>
</sst>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9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7" fillId="0" borderId="2" xfId="1" applyNumberFormat="1" applyFont="1" applyBorder="1" applyAlignment="1">
      <alignment horizontal="center" vertical="center" shrinkToFit="1"/>
    </xf>
    <xf numFmtId="0" fontId="7" fillId="0" borderId="3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20" fontId="7" fillId="0" borderId="7" xfId="1" applyNumberFormat="1" applyFont="1" applyBorder="1" applyAlignment="1">
      <alignment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 shrinkToFit="1"/>
    </xf>
    <xf numFmtId="20" fontId="7" fillId="0" borderId="10" xfId="1" applyNumberFormat="1" applyFont="1" applyBorder="1" applyAlignment="1">
      <alignment vertical="center"/>
    </xf>
    <xf numFmtId="20" fontId="7" fillId="0" borderId="11" xfId="1" applyNumberFormat="1" applyFont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20" fontId="7" fillId="0" borderId="13" xfId="1" applyNumberFormat="1" applyFont="1" applyBorder="1" applyAlignment="1">
      <alignment vertical="center"/>
    </xf>
    <xf numFmtId="0" fontId="7" fillId="0" borderId="10" xfId="1" applyFont="1" applyBorder="1" applyAlignment="1">
      <alignment horizontal="center" vertical="center"/>
    </xf>
    <xf numFmtId="20" fontId="7" fillId="0" borderId="14" xfId="1" applyNumberFormat="1" applyFont="1" applyBorder="1" applyAlignment="1">
      <alignment vertical="center"/>
    </xf>
    <xf numFmtId="0" fontId="7" fillId="0" borderId="16" xfId="1" applyNumberFormat="1" applyFont="1" applyBorder="1" applyAlignment="1">
      <alignment horizontal="right" vertical="center"/>
    </xf>
    <xf numFmtId="0" fontId="7" fillId="0" borderId="16" xfId="1" applyNumberFormat="1" applyFont="1" applyBorder="1" applyAlignment="1">
      <alignment vertical="center"/>
    </xf>
    <xf numFmtId="2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vertical="center"/>
    </xf>
    <xf numFmtId="0" fontId="7" fillId="0" borderId="17" xfId="1" applyNumberFormat="1" applyFont="1" applyBorder="1" applyAlignment="1">
      <alignment vertical="center"/>
    </xf>
    <xf numFmtId="0" fontId="4" fillId="0" borderId="0" xfId="1" applyNumberFormat="1" applyFont="1" applyAlignment="1">
      <alignment horizontal="left"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 shrinkToFit="1"/>
    </xf>
    <xf numFmtId="0" fontId="7" fillId="0" borderId="19" xfId="1" applyFont="1" applyFill="1" applyBorder="1" applyAlignment="1">
      <alignment vertical="center" shrinkToFit="1"/>
    </xf>
    <xf numFmtId="20" fontId="7" fillId="0" borderId="19" xfId="1" applyNumberFormat="1" applyFont="1" applyBorder="1" applyAlignment="1">
      <alignment vertical="center"/>
    </xf>
    <xf numFmtId="20" fontId="7" fillId="0" borderId="20" xfId="1" applyNumberFormat="1" applyFont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20" fontId="7" fillId="0" borderId="21" xfId="1" applyNumberFormat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20" fontId="7" fillId="0" borderId="22" xfId="1" applyNumberFormat="1" applyFont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 shrinkToFit="1"/>
    </xf>
    <xf numFmtId="20" fontId="7" fillId="0" borderId="10" xfId="1" applyNumberFormat="1" applyFont="1" applyFill="1" applyBorder="1" applyAlignment="1">
      <alignment vertical="center"/>
    </xf>
    <xf numFmtId="20" fontId="7" fillId="0" borderId="11" xfId="1" applyNumberFormat="1" applyFont="1" applyFill="1" applyBorder="1" applyAlignment="1">
      <alignment vertical="center"/>
    </xf>
    <xf numFmtId="0" fontId="7" fillId="0" borderId="12" xfId="1" applyFont="1" applyFill="1" applyBorder="1" applyAlignment="1">
      <alignment horizontal="center" vertical="center"/>
    </xf>
    <xf numFmtId="20" fontId="7" fillId="0" borderId="13" xfId="1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/>
    </xf>
    <xf numFmtId="20" fontId="7" fillId="0" borderId="14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24" xfId="1" applyFont="1" applyBorder="1" applyAlignment="1">
      <alignment vertical="center" shrinkToFit="1"/>
    </xf>
    <xf numFmtId="0" fontId="7" fillId="0" borderId="24" xfId="1" applyFont="1" applyFill="1" applyBorder="1" applyAlignment="1">
      <alignment vertical="center" shrinkToFit="1"/>
    </xf>
    <xf numFmtId="20" fontId="7" fillId="0" borderId="24" xfId="1" applyNumberFormat="1" applyFont="1" applyBorder="1" applyAlignment="1">
      <alignment vertical="center"/>
    </xf>
    <xf numFmtId="20" fontId="7" fillId="0" borderId="25" xfId="1" applyNumberFormat="1" applyFont="1" applyBorder="1" applyAlignment="1">
      <alignment vertical="center"/>
    </xf>
    <xf numFmtId="0" fontId="7" fillId="0" borderId="26" xfId="1" applyFont="1" applyBorder="1" applyAlignment="1">
      <alignment horizontal="center" vertical="center"/>
    </xf>
    <xf numFmtId="20" fontId="7" fillId="0" borderId="27" xfId="1" applyNumberFormat="1" applyFont="1" applyBorder="1" applyAlignment="1">
      <alignment vertical="center"/>
    </xf>
    <xf numFmtId="0" fontId="7" fillId="0" borderId="24" xfId="1" applyFont="1" applyBorder="1" applyAlignment="1">
      <alignment horizontal="center" vertical="center"/>
    </xf>
    <xf numFmtId="20" fontId="7" fillId="0" borderId="28" xfId="1" applyNumberFormat="1" applyFont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20" fontId="7" fillId="0" borderId="24" xfId="1" applyNumberFormat="1" applyFont="1" applyFill="1" applyBorder="1" applyAlignment="1">
      <alignment vertical="center"/>
    </xf>
    <xf numFmtId="20" fontId="7" fillId="0" borderId="25" xfId="1" applyNumberFormat="1" applyFont="1" applyFill="1" applyBorder="1" applyAlignment="1">
      <alignment vertical="center"/>
    </xf>
    <xf numFmtId="0" fontId="7" fillId="0" borderId="26" xfId="1" applyFont="1" applyFill="1" applyBorder="1" applyAlignment="1">
      <alignment horizontal="center" vertical="center"/>
    </xf>
    <xf numFmtId="20" fontId="7" fillId="0" borderId="27" xfId="1" applyNumberFormat="1" applyFont="1" applyFill="1" applyBorder="1" applyAlignment="1">
      <alignment vertical="center"/>
    </xf>
    <xf numFmtId="0" fontId="7" fillId="0" borderId="24" xfId="1" applyFont="1" applyFill="1" applyBorder="1" applyAlignment="1">
      <alignment horizontal="center" vertical="center"/>
    </xf>
    <xf numFmtId="20" fontId="7" fillId="0" borderId="28" xfId="1" applyNumberFormat="1" applyFont="1" applyFill="1" applyBorder="1" applyAlignment="1">
      <alignment vertical="center"/>
    </xf>
    <xf numFmtId="0" fontId="7" fillId="0" borderId="30" xfId="1" applyNumberFormat="1" applyFont="1" applyFill="1" applyBorder="1" applyAlignment="1">
      <alignment horizontal="right" vertical="center"/>
    </xf>
    <xf numFmtId="0" fontId="7" fillId="0" borderId="30" xfId="1" applyNumberFormat="1" applyFont="1" applyFill="1" applyBorder="1" applyAlignment="1">
      <alignment vertical="center"/>
    </xf>
    <xf numFmtId="20" fontId="7" fillId="0" borderId="30" xfId="1" applyNumberFormat="1" applyFont="1" applyFill="1" applyBorder="1" applyAlignment="1">
      <alignment vertical="center"/>
    </xf>
    <xf numFmtId="0" fontId="7" fillId="0" borderId="30" xfId="1" applyNumberFormat="1" applyFont="1" applyFill="1" applyBorder="1" applyAlignment="1">
      <alignment horizontal="center" vertical="center"/>
    </xf>
    <xf numFmtId="20" fontId="7" fillId="0" borderId="30" xfId="1" quotePrefix="1" applyNumberFormat="1" applyFont="1" applyFill="1" applyBorder="1" applyAlignment="1">
      <alignment vertical="center"/>
    </xf>
    <xf numFmtId="0" fontId="7" fillId="0" borderId="31" xfId="1" applyNumberFormat="1" applyFont="1" applyFill="1" applyBorder="1" applyAlignment="1">
      <alignment vertical="center"/>
    </xf>
    <xf numFmtId="20" fontId="10" fillId="0" borderId="25" xfId="1" applyNumberFormat="1" applyFont="1" applyBorder="1" applyAlignment="1">
      <alignment vertical="center"/>
    </xf>
    <xf numFmtId="0" fontId="10" fillId="0" borderId="26" xfId="1" applyFont="1" applyBorder="1" applyAlignment="1">
      <alignment horizontal="center" vertical="center"/>
    </xf>
    <xf numFmtId="20" fontId="10" fillId="0" borderId="27" xfId="1" applyNumberFormat="1" applyFont="1" applyBorder="1" applyAlignment="1">
      <alignment vertical="center"/>
    </xf>
    <xf numFmtId="20" fontId="7" fillId="0" borderId="30" xfId="1" applyNumberFormat="1" applyFont="1" applyBorder="1" applyAlignment="1">
      <alignment vertical="center"/>
    </xf>
    <xf numFmtId="0" fontId="7" fillId="0" borderId="30" xfId="1" applyNumberFormat="1" applyFont="1" applyBorder="1" applyAlignment="1">
      <alignment horizontal="center" vertical="center"/>
    </xf>
    <xf numFmtId="20" fontId="7" fillId="0" borderId="30" xfId="1" quotePrefix="1" applyNumberFormat="1" applyFont="1" applyBorder="1" applyAlignment="1">
      <alignment vertical="center"/>
    </xf>
    <xf numFmtId="0" fontId="7" fillId="0" borderId="30" xfId="1" applyNumberFormat="1" applyFont="1" applyBorder="1" applyAlignment="1">
      <alignment vertical="center"/>
    </xf>
    <xf numFmtId="0" fontId="7" fillId="0" borderId="31" xfId="1" applyNumberFormat="1" applyFont="1" applyBorder="1" applyAlignment="1">
      <alignment vertical="center"/>
    </xf>
    <xf numFmtId="20" fontId="11" fillId="0" borderId="0" xfId="1" applyNumberFormat="1" applyFont="1" applyAlignment="1">
      <alignment horizontal="left" vertical="center"/>
    </xf>
    <xf numFmtId="0" fontId="7" fillId="0" borderId="32" xfId="1" applyFont="1" applyFill="1" applyBorder="1" applyAlignment="1">
      <alignment vertical="center"/>
    </xf>
    <xf numFmtId="0" fontId="7" fillId="0" borderId="33" xfId="1" applyFont="1" applyFill="1" applyBorder="1" applyAlignment="1">
      <alignment vertical="center" shrinkToFit="1"/>
    </xf>
    <xf numFmtId="20" fontId="7" fillId="0" borderId="33" xfId="1" applyNumberFormat="1" applyFont="1" applyFill="1" applyBorder="1" applyAlignment="1">
      <alignment vertical="center"/>
    </xf>
    <xf numFmtId="20" fontId="7" fillId="0" borderId="34" xfId="1" applyNumberFormat="1" applyFont="1" applyFill="1" applyBorder="1" applyAlignment="1">
      <alignment vertical="center"/>
    </xf>
    <xf numFmtId="0" fontId="7" fillId="0" borderId="35" xfId="1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20" fontId="7" fillId="0" borderId="37" xfId="1" applyNumberFormat="1" applyFont="1" applyFill="1" applyBorder="1" applyAlignment="1">
      <alignment vertical="center"/>
    </xf>
    <xf numFmtId="20" fontId="7" fillId="0" borderId="34" xfId="1" applyNumberFormat="1" applyFont="1" applyBorder="1" applyAlignment="1">
      <alignment vertical="center"/>
    </xf>
    <xf numFmtId="0" fontId="7" fillId="0" borderId="35" xfId="1" applyFont="1" applyBorder="1" applyAlignment="1">
      <alignment horizontal="center" vertical="center"/>
    </xf>
    <xf numFmtId="20" fontId="7" fillId="0" borderId="36" xfId="1" applyNumberFormat="1" applyFont="1" applyBorder="1" applyAlignment="1">
      <alignment vertical="center"/>
    </xf>
    <xf numFmtId="20" fontId="10" fillId="0" borderId="25" xfId="1" applyNumberFormat="1" applyFont="1" applyFill="1" applyBorder="1" applyAlignment="1">
      <alignment vertical="center"/>
    </xf>
    <xf numFmtId="0" fontId="10" fillId="0" borderId="26" xfId="1" applyFont="1" applyFill="1" applyBorder="1" applyAlignment="1">
      <alignment horizontal="center" vertical="center"/>
    </xf>
    <xf numFmtId="20" fontId="10" fillId="0" borderId="27" xfId="1" applyNumberFormat="1" applyFont="1" applyFill="1" applyBorder="1" applyAlignment="1">
      <alignment vertical="center"/>
    </xf>
    <xf numFmtId="20" fontId="10" fillId="0" borderId="34" xfId="1" applyNumberFormat="1" applyFont="1" applyBorder="1" applyAlignment="1">
      <alignment vertical="center"/>
    </xf>
    <xf numFmtId="0" fontId="10" fillId="0" borderId="35" xfId="1" applyFont="1" applyBorder="1" applyAlignment="1">
      <alignment horizontal="center" vertical="center"/>
    </xf>
    <xf numFmtId="20" fontId="10" fillId="0" borderId="36" xfId="1" applyNumberFormat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20" fontId="7" fillId="0" borderId="1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20" fontId="7" fillId="0" borderId="40" xfId="1" quotePrefix="1" applyNumberFormat="1" applyFont="1" applyBorder="1" applyAlignment="1">
      <alignment vertical="center"/>
    </xf>
    <xf numFmtId="20" fontId="7" fillId="0" borderId="37" xfId="1" applyNumberFormat="1" applyFont="1" applyBorder="1" applyAlignment="1">
      <alignment vertical="center"/>
    </xf>
    <xf numFmtId="0" fontId="7" fillId="0" borderId="30" xfId="1" applyNumberFormat="1" applyFont="1" applyBorder="1" applyAlignment="1">
      <alignment horizontal="left" vertical="center"/>
    </xf>
    <xf numFmtId="20" fontId="7" fillId="0" borderId="12" xfId="1" applyNumberFormat="1" applyFont="1" applyBorder="1" applyAlignment="1">
      <alignment vertical="center"/>
    </xf>
    <xf numFmtId="0" fontId="7" fillId="0" borderId="12" xfId="1" applyNumberFormat="1" applyFont="1" applyBorder="1" applyAlignment="1">
      <alignment horizontal="center" vertical="center"/>
    </xf>
    <xf numFmtId="20" fontId="7" fillId="0" borderId="12" xfId="1" quotePrefix="1" applyNumberFormat="1" applyFont="1" applyBorder="1" applyAlignment="1">
      <alignment vertical="center"/>
    </xf>
    <xf numFmtId="0" fontId="7" fillId="0" borderId="12" xfId="1" applyNumberFormat="1" applyFont="1" applyBorder="1" applyAlignment="1">
      <alignment vertical="center"/>
    </xf>
    <xf numFmtId="0" fontId="7" fillId="0" borderId="12" xfId="1" applyNumberFormat="1" applyFont="1" applyBorder="1" applyAlignment="1">
      <alignment horizontal="left" vertical="center"/>
    </xf>
    <xf numFmtId="0" fontId="7" fillId="0" borderId="14" xfId="1" applyNumberFormat="1" applyFont="1" applyBorder="1" applyAlignment="1">
      <alignment vertical="center"/>
    </xf>
    <xf numFmtId="0" fontId="7" fillId="0" borderId="1" xfId="1" applyNumberFormat="1" applyFont="1" applyBorder="1" applyAlignment="1">
      <alignment horizontal="center" vertical="center"/>
    </xf>
    <xf numFmtId="20" fontId="7" fillId="0" borderId="1" xfId="1" quotePrefix="1" applyNumberFormat="1" applyFont="1" applyBorder="1" applyAlignment="1">
      <alignment vertical="center"/>
    </xf>
    <xf numFmtId="0" fontId="7" fillId="0" borderId="1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horizontal="left" vertical="center"/>
    </xf>
    <xf numFmtId="0" fontId="7" fillId="0" borderId="44" xfId="1" applyNumberFormat="1" applyFont="1" applyBorder="1" applyAlignment="1">
      <alignment vertical="center"/>
    </xf>
    <xf numFmtId="0" fontId="7" fillId="0" borderId="45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top"/>
    </xf>
    <xf numFmtId="0" fontId="7" fillId="0" borderId="46" xfId="1" applyFont="1" applyBorder="1" applyAlignment="1">
      <alignment vertical="center"/>
    </xf>
    <xf numFmtId="0" fontId="7" fillId="0" borderId="47" xfId="1" applyFont="1" applyBorder="1" applyAlignment="1">
      <alignment vertical="center" shrinkToFit="1"/>
    </xf>
    <xf numFmtId="20" fontId="7" fillId="0" borderId="47" xfId="1" applyNumberFormat="1" applyFont="1" applyBorder="1" applyAlignment="1">
      <alignment vertical="center"/>
    </xf>
    <xf numFmtId="20" fontId="7" fillId="0" borderId="48" xfId="1" applyNumberFormat="1" applyFont="1" applyBorder="1" applyAlignment="1">
      <alignment vertical="center"/>
    </xf>
    <xf numFmtId="0" fontId="7" fillId="0" borderId="30" xfId="1" applyFont="1" applyBorder="1" applyAlignment="1">
      <alignment horizontal="center" vertical="center"/>
    </xf>
    <xf numFmtId="20" fontId="7" fillId="0" borderId="49" xfId="1" applyNumberFormat="1" applyFont="1" applyBorder="1" applyAlignment="1">
      <alignment vertical="center"/>
    </xf>
    <xf numFmtId="0" fontId="7" fillId="0" borderId="47" xfId="1" applyFont="1" applyBorder="1" applyAlignment="1">
      <alignment horizontal="center" vertical="center"/>
    </xf>
    <xf numFmtId="20" fontId="7" fillId="0" borderId="31" xfId="1" applyNumberFormat="1" applyFont="1" applyBorder="1" applyAlignment="1">
      <alignment vertical="center"/>
    </xf>
    <xf numFmtId="20" fontId="4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7" fillId="0" borderId="29" xfId="1" applyNumberFormat="1" applyFont="1" applyFill="1" applyBorder="1" applyAlignment="1">
      <alignment horizontal="center" vertical="center"/>
    </xf>
    <xf numFmtId="0" fontId="7" fillId="0" borderId="30" xfId="1" applyNumberFormat="1" applyFont="1" applyFill="1" applyBorder="1" applyAlignment="1">
      <alignment horizontal="center" vertical="center"/>
    </xf>
    <xf numFmtId="0" fontId="7" fillId="0" borderId="30" xfId="1" applyNumberFormat="1" applyFont="1" applyBorder="1" applyAlignment="1">
      <alignment horizontal="center" vertical="center"/>
    </xf>
    <xf numFmtId="0" fontId="7" fillId="0" borderId="41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42" xfId="1" applyNumberFormat="1" applyFont="1" applyBorder="1" applyAlignment="1">
      <alignment horizontal="center" vertical="center" shrinkToFit="1"/>
    </xf>
    <xf numFmtId="0" fontId="7" fillId="0" borderId="43" xfId="1" applyNumberFormat="1" applyFont="1" applyBorder="1" applyAlignment="1">
      <alignment horizontal="center" vertical="center" shrinkToFit="1"/>
    </xf>
    <xf numFmtId="0" fontId="7" fillId="0" borderId="45" xfId="1" applyFont="1" applyFill="1" applyBorder="1" applyAlignment="1">
      <alignment horizontal="left" vertical="center"/>
    </xf>
    <xf numFmtId="0" fontId="7" fillId="0" borderId="45" xfId="1" applyFont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29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 shrinkToFit="1"/>
    </xf>
    <xf numFmtId="0" fontId="7" fillId="0" borderId="7" xfId="1" applyNumberFormat="1" applyFont="1" applyBorder="1" applyAlignment="1">
      <alignment horizontal="center" vertical="center" shrinkToFit="1"/>
    </xf>
    <xf numFmtId="0" fontId="7" fillId="0" borderId="15" xfId="1" applyNumberFormat="1" applyFont="1" applyBorder="1" applyAlignment="1">
      <alignment horizontal="center" vertical="center"/>
    </xf>
    <xf numFmtId="0" fontId="7" fillId="0" borderId="16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top"/>
    </xf>
    <xf numFmtId="176" fontId="5" fillId="0" borderId="0" xfId="1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right" vertical="top"/>
    </xf>
  </cellXfs>
  <cellStyles count="2">
    <cellStyle name="標準" xfId="0" builtinId="0"/>
    <cellStyle name="標準_平成１５年度アンサンブルコンテスト進行表" xfId="1" xr:uid="{8CA7F5DE-4624-4BF4-BC18-D5E901DDFE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9/29&#24180;&#24230;%20&#12450;&#12531;&#12469;&#12531;&#12502;&#12523;&#12467;&#12531;&#12486;&#12473;&#12488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審査集計用紙"/>
      <sheetName val="中学校"/>
      <sheetName val="中学校集計表印刷"/>
      <sheetName val="高校"/>
      <sheetName val="高校集計表印刷"/>
      <sheetName val="大学・職場・一般・小学"/>
      <sheetName val="職場・一般・小学集計表印刷"/>
      <sheetName val="審査結果"/>
      <sheetName val="新聞社用"/>
      <sheetName val="進行表(H2９)"/>
      <sheetName val="進行表(H27) (最終)"/>
      <sheetName val="進行表(H26) (最終)"/>
      <sheetName val="進行表(H26) (案)"/>
      <sheetName val="進行表(H26)"/>
      <sheetName val="進行表(H25)"/>
      <sheetName val="進行表(H24)"/>
      <sheetName val="進行表(H23)"/>
      <sheetName val="進行表(H23) (2)"/>
      <sheetName val="進行表(H22)"/>
      <sheetName val="進行表(H22) (2)"/>
      <sheetName val="進行表(H21)"/>
      <sheetName val="進行表(H20)"/>
      <sheetName val="進行表 (H19)"/>
      <sheetName val="進行表(H18)"/>
      <sheetName val="進行表(H17)"/>
      <sheetName val="進行表（H16）"/>
      <sheetName val="進行表（H15）"/>
    </sheetNames>
    <sheetDataSet>
      <sheetData sheetId="0">
        <row r="2">
          <cell r="B2">
            <v>1</v>
          </cell>
          <cell r="C2" t="str">
            <v>大浦中</v>
          </cell>
          <cell r="D2" t="str">
            <v>管打７</v>
          </cell>
        </row>
        <row r="3">
          <cell r="B3">
            <v>2</v>
          </cell>
          <cell r="C3" t="str">
            <v>白石中</v>
          </cell>
          <cell r="D3" t="str">
            <v>マリンバ３</v>
          </cell>
          <cell r="H3">
            <v>43092</v>
          </cell>
        </row>
        <row r="4">
          <cell r="B4">
            <v>3</v>
          </cell>
          <cell r="C4" t="str">
            <v>川副中</v>
          </cell>
          <cell r="D4" t="str">
            <v>管打７</v>
          </cell>
        </row>
        <row r="5">
          <cell r="B5">
            <v>4</v>
          </cell>
          <cell r="C5" t="str">
            <v>香楠中</v>
          </cell>
          <cell r="D5" t="str">
            <v>管打５</v>
          </cell>
        </row>
        <row r="6">
          <cell r="B6">
            <v>5</v>
          </cell>
          <cell r="C6" t="str">
            <v>武雄青陵中</v>
          </cell>
          <cell r="D6" t="str">
            <v>サックス４</v>
          </cell>
        </row>
        <row r="7">
          <cell r="B7">
            <v>6</v>
          </cell>
          <cell r="C7" t="str">
            <v>千代田中</v>
          </cell>
          <cell r="D7" t="str">
            <v>管楽８</v>
          </cell>
        </row>
        <row r="8">
          <cell r="B8">
            <v>7</v>
          </cell>
          <cell r="C8" t="str">
            <v>東原庠舎中央校</v>
          </cell>
          <cell r="D8" t="str">
            <v>管打８</v>
          </cell>
        </row>
        <row r="9">
          <cell r="B9">
            <v>8</v>
          </cell>
          <cell r="C9" t="str">
            <v>成章中</v>
          </cell>
          <cell r="D9" t="str">
            <v>管打８</v>
          </cell>
        </row>
        <row r="10">
          <cell r="B10">
            <v>9</v>
          </cell>
          <cell r="C10" t="str">
            <v>伊万里中</v>
          </cell>
          <cell r="D10" t="str">
            <v>管打６</v>
          </cell>
        </row>
        <row r="11">
          <cell r="B11">
            <v>10</v>
          </cell>
          <cell r="C11" t="str">
            <v>北方中</v>
          </cell>
          <cell r="D11" t="str">
            <v>管打８</v>
          </cell>
        </row>
        <row r="12">
          <cell r="B12">
            <v>11</v>
          </cell>
          <cell r="C12" t="str">
            <v>中原中</v>
          </cell>
          <cell r="D12" t="str">
            <v>木管３</v>
          </cell>
        </row>
        <row r="13">
          <cell r="B13">
            <v>12</v>
          </cell>
          <cell r="C13" t="str">
            <v>鹿島西部中</v>
          </cell>
          <cell r="D13" t="str">
            <v>管打８</v>
          </cell>
        </row>
        <row r="14">
          <cell r="B14">
            <v>13</v>
          </cell>
          <cell r="C14" t="str">
            <v>基山中</v>
          </cell>
          <cell r="D14" t="str">
            <v>管楽８</v>
          </cell>
        </row>
        <row r="15">
          <cell r="B15">
            <v>14</v>
          </cell>
          <cell r="C15" t="str">
            <v>小城中</v>
          </cell>
          <cell r="D15" t="str">
            <v>クラリネット５</v>
          </cell>
        </row>
        <row r="16">
          <cell r="B16">
            <v>15</v>
          </cell>
          <cell r="C16" t="str">
            <v>西有田中</v>
          </cell>
          <cell r="D16" t="str">
            <v>木管３</v>
          </cell>
        </row>
        <row r="17">
          <cell r="B17">
            <v>16</v>
          </cell>
          <cell r="C17" t="str">
            <v>唐津東中</v>
          </cell>
          <cell r="D17" t="str">
            <v>金管８</v>
          </cell>
        </row>
        <row r="18">
          <cell r="B18">
            <v>17</v>
          </cell>
          <cell r="C18" t="str">
            <v>附属中</v>
          </cell>
          <cell r="D18" t="str">
            <v>管楽６</v>
          </cell>
        </row>
        <row r="19">
          <cell r="B19">
            <v>18</v>
          </cell>
          <cell r="C19" t="str">
            <v>武雄中</v>
          </cell>
          <cell r="D19" t="str">
            <v>管打７</v>
          </cell>
        </row>
        <row r="20">
          <cell r="B20">
            <v>19</v>
          </cell>
          <cell r="C20" t="str">
            <v>早稲田佐賀中</v>
          </cell>
          <cell r="D20" t="str">
            <v>打楽器６</v>
          </cell>
        </row>
        <row r="21">
          <cell r="B21">
            <v>20</v>
          </cell>
          <cell r="C21" t="str">
            <v>城北中</v>
          </cell>
          <cell r="D21" t="str">
            <v>管打８</v>
          </cell>
        </row>
        <row r="22">
          <cell r="B22">
            <v>21</v>
          </cell>
          <cell r="C22" t="str">
            <v>啓成中</v>
          </cell>
          <cell r="D22" t="str">
            <v>金管６</v>
          </cell>
        </row>
        <row r="23">
          <cell r="B23">
            <v>22</v>
          </cell>
          <cell r="C23" t="str">
            <v>有明中</v>
          </cell>
          <cell r="D23" t="str">
            <v>サックス３</v>
          </cell>
        </row>
        <row r="24">
          <cell r="B24">
            <v>23</v>
          </cell>
          <cell r="C24" t="str">
            <v>浜玉中</v>
          </cell>
          <cell r="D24" t="str">
            <v>管打７</v>
          </cell>
        </row>
        <row r="25">
          <cell r="B25">
            <v>24</v>
          </cell>
          <cell r="C25" t="str">
            <v>諸富中</v>
          </cell>
          <cell r="D25" t="str">
            <v>木管３</v>
          </cell>
        </row>
        <row r="26">
          <cell r="B26">
            <v>25</v>
          </cell>
          <cell r="C26" t="str">
            <v>昭栄中</v>
          </cell>
          <cell r="D26" t="str">
            <v>クラリネット８</v>
          </cell>
        </row>
        <row r="27">
          <cell r="B27">
            <v>26</v>
          </cell>
          <cell r="C27" t="str">
            <v>城南中</v>
          </cell>
          <cell r="D27" t="str">
            <v>管打８</v>
          </cell>
        </row>
        <row r="28">
          <cell r="B28">
            <v>27</v>
          </cell>
          <cell r="C28" t="str">
            <v>鏡中</v>
          </cell>
          <cell r="D28" t="str">
            <v>管打７</v>
          </cell>
        </row>
        <row r="29">
          <cell r="B29">
            <v>28</v>
          </cell>
          <cell r="C29" t="str">
            <v>金泉中</v>
          </cell>
          <cell r="D29" t="str">
            <v>管打６</v>
          </cell>
        </row>
        <row r="30">
          <cell r="B30">
            <v>29</v>
          </cell>
          <cell r="C30" t="str">
            <v>芙蓉中</v>
          </cell>
          <cell r="D30" t="str">
            <v>管打８</v>
          </cell>
        </row>
        <row r="31">
          <cell r="B31">
            <v>30</v>
          </cell>
          <cell r="C31" t="str">
            <v>上峰中</v>
          </cell>
          <cell r="D31" t="str">
            <v>管打７</v>
          </cell>
        </row>
        <row r="32">
          <cell r="B32">
            <v>31</v>
          </cell>
          <cell r="C32" t="str">
            <v>嬉野中</v>
          </cell>
          <cell r="D32" t="str">
            <v>管打８</v>
          </cell>
        </row>
        <row r="33">
          <cell r="B33">
            <v>32</v>
          </cell>
          <cell r="C33" t="str">
            <v>鍋島中</v>
          </cell>
          <cell r="D33" t="str">
            <v>サックス３</v>
          </cell>
        </row>
        <row r="34">
          <cell r="B34">
            <v>33</v>
          </cell>
          <cell r="C34" t="str">
            <v>相知中</v>
          </cell>
          <cell r="D34" t="str">
            <v>木管５</v>
          </cell>
        </row>
        <row r="35">
          <cell r="B35">
            <v>34</v>
          </cell>
          <cell r="C35" t="str">
            <v>大和中</v>
          </cell>
          <cell r="D35" t="str">
            <v>管楽８</v>
          </cell>
        </row>
        <row r="36">
          <cell r="B36">
            <v>35</v>
          </cell>
          <cell r="C36" t="str">
            <v>城東中</v>
          </cell>
          <cell r="D36" t="str">
            <v>管打８</v>
          </cell>
        </row>
        <row r="37">
          <cell r="B37">
            <v>36</v>
          </cell>
          <cell r="C37" t="str">
            <v>唐津第五中</v>
          </cell>
          <cell r="D37" t="str">
            <v>管楽７</v>
          </cell>
        </row>
        <row r="38">
          <cell r="B38">
            <v>37</v>
          </cell>
          <cell r="C38" t="str">
            <v>東脊振中</v>
          </cell>
          <cell r="D38" t="str">
            <v>打楽器３</v>
          </cell>
        </row>
        <row r="39">
          <cell r="B39">
            <v>38</v>
          </cell>
          <cell r="C39" t="str">
            <v>大町ひじり学園</v>
          </cell>
          <cell r="D39" t="str">
            <v>管打６</v>
          </cell>
        </row>
        <row r="40">
          <cell r="B40">
            <v>39</v>
          </cell>
          <cell r="C40" t="str">
            <v>城西中</v>
          </cell>
          <cell r="D40" t="str">
            <v>木管５</v>
          </cell>
        </row>
        <row r="42">
          <cell r="B42">
            <v>1</v>
          </cell>
          <cell r="C42" t="str">
            <v>三養基高</v>
          </cell>
          <cell r="D42" t="str">
            <v>木管４</v>
          </cell>
        </row>
        <row r="43">
          <cell r="B43">
            <v>2</v>
          </cell>
          <cell r="C43" t="str">
            <v>龍谷高</v>
          </cell>
          <cell r="D43" t="str">
            <v>サックス４</v>
          </cell>
        </row>
        <row r="44">
          <cell r="B44">
            <v>3</v>
          </cell>
          <cell r="C44" t="str">
            <v>武雄高</v>
          </cell>
          <cell r="D44" t="str">
            <v>サックス５</v>
          </cell>
        </row>
        <row r="45">
          <cell r="B45">
            <v>4</v>
          </cell>
          <cell r="C45" t="str">
            <v>弘学館高</v>
          </cell>
          <cell r="D45" t="str">
            <v>管打７</v>
          </cell>
        </row>
        <row r="46">
          <cell r="B46">
            <v>5</v>
          </cell>
          <cell r="C46" t="str">
            <v>早稲田佐賀高</v>
          </cell>
          <cell r="D46" t="str">
            <v>管楽８</v>
          </cell>
        </row>
        <row r="47">
          <cell r="B47">
            <v>6</v>
          </cell>
          <cell r="C47" t="str">
            <v>佐賀学園高</v>
          </cell>
          <cell r="D47" t="str">
            <v>打楽器８</v>
          </cell>
        </row>
        <row r="48">
          <cell r="B48">
            <v>7</v>
          </cell>
          <cell r="C48" t="str">
            <v>唐津東高</v>
          </cell>
          <cell r="D48" t="str">
            <v>木管７</v>
          </cell>
        </row>
        <row r="49">
          <cell r="B49">
            <v>8</v>
          </cell>
          <cell r="C49" t="str">
            <v>鳥栖高</v>
          </cell>
          <cell r="D49" t="str">
            <v>金管６</v>
          </cell>
        </row>
        <row r="50">
          <cell r="B50">
            <v>9</v>
          </cell>
          <cell r="C50" t="str">
            <v>神埼高</v>
          </cell>
          <cell r="D50" t="str">
            <v>管打７</v>
          </cell>
        </row>
        <row r="51">
          <cell r="B51">
            <v>10</v>
          </cell>
          <cell r="C51" t="str">
            <v>小城高</v>
          </cell>
          <cell r="D51" t="str">
            <v>打楽器４</v>
          </cell>
        </row>
        <row r="52">
          <cell r="B52">
            <v>11</v>
          </cell>
          <cell r="C52" t="str">
            <v>伊万里高</v>
          </cell>
          <cell r="D52" t="str">
            <v>金管８</v>
          </cell>
        </row>
        <row r="53">
          <cell r="B53">
            <v>12</v>
          </cell>
          <cell r="C53" t="str">
            <v>有田工業高</v>
          </cell>
          <cell r="D53" t="str">
            <v>管打８</v>
          </cell>
        </row>
        <row r="54">
          <cell r="B54">
            <v>13</v>
          </cell>
          <cell r="C54" t="str">
            <v>佐賀北高</v>
          </cell>
          <cell r="D54" t="str">
            <v>クラリネット４</v>
          </cell>
        </row>
        <row r="55">
          <cell r="B55">
            <v>14</v>
          </cell>
          <cell r="C55" t="str">
            <v>佐賀西高</v>
          </cell>
          <cell r="D55" t="str">
            <v>木管８</v>
          </cell>
        </row>
        <row r="56">
          <cell r="B56">
            <v>15</v>
          </cell>
          <cell r="C56" t="str">
            <v>佐賀東高</v>
          </cell>
          <cell r="D56" t="str">
            <v>管打８</v>
          </cell>
        </row>
        <row r="57">
          <cell r="B57">
            <v>16</v>
          </cell>
          <cell r="C57" t="str">
            <v>鹿島高</v>
          </cell>
          <cell r="D57" t="str">
            <v>打楽器３</v>
          </cell>
        </row>
        <row r="61">
          <cell r="B61">
            <v>1</v>
          </cell>
          <cell r="C61" t="str">
            <v>唐津音工房</v>
          </cell>
          <cell r="D61" t="str">
            <v>トランペット４</v>
          </cell>
        </row>
        <row r="62">
          <cell r="B62">
            <v>2</v>
          </cell>
          <cell r="C62" t="str">
            <v>佐賀市民吹奏楽団</v>
          </cell>
          <cell r="D62" t="str">
            <v>打楽器５</v>
          </cell>
        </row>
        <row r="63">
          <cell r="B63">
            <v>3</v>
          </cell>
          <cell r="C63" t="str">
            <v xml:space="preserve">Ensemble Sfidante </v>
          </cell>
          <cell r="D63" t="str">
            <v>バリテューバ４</v>
          </cell>
        </row>
        <row r="64">
          <cell r="B64">
            <v>4</v>
          </cell>
          <cell r="C64" t="str">
            <v>Reve Courir</v>
          </cell>
          <cell r="D64" t="str">
            <v>サックス４</v>
          </cell>
        </row>
        <row r="65">
          <cell r="B65">
            <v>5</v>
          </cell>
          <cell r="C65" t="str">
            <v>Blaze Symphonic Brass</v>
          </cell>
          <cell r="D65" t="str">
            <v>金管８</v>
          </cell>
        </row>
        <row r="66">
          <cell r="B66">
            <v>6</v>
          </cell>
          <cell r="C66" t="str">
            <v>Brass Ensemble Pals</v>
          </cell>
          <cell r="D66" t="str">
            <v>管打８</v>
          </cell>
        </row>
        <row r="67">
          <cell r="B67">
            <v>7</v>
          </cell>
          <cell r="C67" t="str">
            <v>Saga'n Cla'z</v>
          </cell>
          <cell r="D67" t="str">
            <v>クラリネット４</v>
          </cell>
        </row>
        <row r="68">
          <cell r="B68">
            <v>8</v>
          </cell>
          <cell r="C68" t="str">
            <v>小城ｳｨﾝﾄﾞｱﾝｻﾝﾌﾞﾙ</v>
          </cell>
          <cell r="D68" t="str">
            <v>木管３</v>
          </cell>
        </row>
        <row r="70">
          <cell r="B70">
            <v>1</v>
          </cell>
          <cell r="C70" t="str">
            <v>嬉野小</v>
          </cell>
          <cell r="D70" t="str">
            <v>金管１０</v>
          </cell>
        </row>
        <row r="72">
          <cell r="B72">
            <v>1</v>
          </cell>
          <cell r="C72" t="str">
            <v>神埼小</v>
          </cell>
          <cell r="D72" t="str">
            <v>管打８</v>
          </cell>
        </row>
        <row r="73">
          <cell r="B73">
            <v>2</v>
          </cell>
          <cell r="C73" t="str">
            <v>千代田西部小</v>
          </cell>
          <cell r="D73" t="str">
            <v>管打４</v>
          </cell>
        </row>
        <row r="74">
          <cell r="B74">
            <v>3</v>
          </cell>
          <cell r="C74" t="str">
            <v>久保泉小</v>
          </cell>
          <cell r="D74" t="str">
            <v>金管９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54E0-A96D-4271-8E3D-AF8DC46584FD}">
  <dimension ref="A1:W48"/>
  <sheetViews>
    <sheetView tabSelected="1" workbookViewId="0">
      <selection activeCell="B1" sqref="B1"/>
    </sheetView>
  </sheetViews>
  <sheetFormatPr defaultRowHeight="18" x14ac:dyDescent="0.55000000000000004"/>
  <cols>
    <col min="1" max="1" width="3.75" customWidth="1"/>
    <col min="2" max="2" width="8.6640625" customWidth="1"/>
    <col min="12" max="12" width="5.33203125" customWidth="1"/>
    <col min="13" max="13" width="3.75" customWidth="1"/>
  </cols>
  <sheetData>
    <row r="1" spans="1:23" ht="33" thickBot="1" x14ac:dyDescent="0.3">
      <c r="A1" s="1"/>
      <c r="B1" s="1"/>
      <c r="C1" s="148" t="s">
        <v>32</v>
      </c>
      <c r="D1" s="148"/>
      <c r="E1" s="143" t="s">
        <v>9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2"/>
      <c r="T1" s="2"/>
      <c r="U1" s="144">
        <f>[1]名簿!H3</f>
        <v>43092</v>
      </c>
      <c r="V1" s="145"/>
      <c r="W1" s="145"/>
    </row>
    <row r="2" spans="1:23" ht="19.5" thickBot="1" x14ac:dyDescent="0.6">
      <c r="A2" s="3" t="s">
        <v>0</v>
      </c>
      <c r="B2" s="4" t="s">
        <v>5</v>
      </c>
      <c r="C2" s="4" t="s">
        <v>6</v>
      </c>
      <c r="D2" s="4" t="s">
        <v>7</v>
      </c>
      <c r="E2" s="146" t="s">
        <v>10</v>
      </c>
      <c r="F2" s="146"/>
      <c r="G2" s="146"/>
      <c r="H2" s="4" t="s">
        <v>12</v>
      </c>
      <c r="I2" s="146" t="s">
        <v>21</v>
      </c>
      <c r="J2" s="146"/>
      <c r="K2" s="147"/>
      <c r="L2" s="5"/>
      <c r="M2" s="3" t="s">
        <v>0</v>
      </c>
      <c r="N2" s="4" t="s">
        <v>5</v>
      </c>
      <c r="O2" s="4" t="s">
        <v>6</v>
      </c>
      <c r="P2" s="4" t="s">
        <v>7</v>
      </c>
      <c r="Q2" s="146" t="s">
        <v>10</v>
      </c>
      <c r="R2" s="146"/>
      <c r="S2" s="146"/>
      <c r="T2" s="6" t="s">
        <v>12</v>
      </c>
      <c r="U2" s="146" t="s">
        <v>21</v>
      </c>
      <c r="V2" s="146"/>
      <c r="W2" s="147"/>
    </row>
    <row r="3" spans="1:23" ht="19.5" thickTop="1" x14ac:dyDescent="0.55000000000000004">
      <c r="A3" s="139" t="s">
        <v>1</v>
      </c>
      <c r="B3" s="140"/>
      <c r="C3" s="140"/>
      <c r="D3" s="140"/>
      <c r="E3" s="7">
        <v>0.375</v>
      </c>
      <c r="F3" s="8"/>
      <c r="G3" s="8"/>
      <c r="H3" s="8"/>
      <c r="I3" s="8"/>
      <c r="J3" s="8"/>
      <c r="K3" s="9"/>
      <c r="L3" s="5"/>
      <c r="M3" s="10">
        <v>1</v>
      </c>
      <c r="N3" s="11" t="str">
        <f>IF(VLOOKUP(M3,[1]名簿!$B$72:$D$74,2,0)=0,"",VLOOKUP(M3,[1]名簿!$B$72:$D$74,2,0))</f>
        <v>神埼小</v>
      </c>
      <c r="O3" s="11" t="str">
        <f>IF(VLOOKUP(M3,[1]名簿!$B$72:$D$74,3,0)=0,"",VLOOKUP(M3,[1]名簿!$B$72:$D$74,3,0))</f>
        <v>管打８</v>
      </c>
      <c r="P3" s="12">
        <f>Q3-TIME(0,15,0)</f>
        <v>0.57083333333333275</v>
      </c>
      <c r="Q3" s="13">
        <f>S3-TIME(0,23,0)</f>
        <v>0.58124999999999938</v>
      </c>
      <c r="R3" s="14" t="s">
        <v>11</v>
      </c>
      <c r="S3" s="15">
        <f>U3-TIME(0,15,0)</f>
        <v>0.59722222222222165</v>
      </c>
      <c r="T3" s="16" t="s">
        <v>18</v>
      </c>
      <c r="U3" s="13">
        <f>G47</f>
        <v>0.60763888888888828</v>
      </c>
      <c r="V3" s="14" t="s">
        <v>11</v>
      </c>
      <c r="W3" s="17">
        <f>U3+TIME(0,5,0)</f>
        <v>0.61111111111111049</v>
      </c>
    </row>
    <row r="4" spans="1:23" ht="19.5" thickBot="1" x14ac:dyDescent="0.6">
      <c r="A4" s="141" t="s">
        <v>2</v>
      </c>
      <c r="B4" s="142"/>
      <c r="C4" s="18">
        <v>5</v>
      </c>
      <c r="D4" s="19" t="s">
        <v>8</v>
      </c>
      <c r="E4" s="20">
        <v>0.3923611111111111</v>
      </c>
      <c r="F4" s="21" t="s">
        <v>11</v>
      </c>
      <c r="G4" s="20">
        <f>E4+TIME(0,C4,0)</f>
        <v>0.39583333333333331</v>
      </c>
      <c r="H4" s="21"/>
      <c r="I4" s="22"/>
      <c r="J4" s="22"/>
      <c r="K4" s="23"/>
      <c r="L4" s="24"/>
      <c r="M4" s="25">
        <v>2</v>
      </c>
      <c r="N4" s="26" t="str">
        <f>IF(VLOOKUP(M4,[1]名簿!$B$72:$D$74,2,0)=0,"",VLOOKUP(M4,[1]名簿!$B$72:$D$74,2,0))</f>
        <v>千代田西部小</v>
      </c>
      <c r="O4" s="27" t="str">
        <f>IF(VLOOKUP(M4,[1]名簿!$B$72:$D$74,3,0)=0,"",VLOOKUP(M4,[1]名簿!$B$72:$D$74,3,0))</f>
        <v>管打４</v>
      </c>
      <c r="P4" s="28">
        <f>Q4-TIME(0,15,0)</f>
        <v>0.5749999999999994</v>
      </c>
      <c r="Q4" s="29">
        <f>S4-TIME(0,23,0)</f>
        <v>0.58541666666666603</v>
      </c>
      <c r="R4" s="30" t="s">
        <v>11</v>
      </c>
      <c r="S4" s="31">
        <f>U4-TIME(0,15,0)</f>
        <v>0.60138888888888831</v>
      </c>
      <c r="T4" s="32" t="s">
        <v>19</v>
      </c>
      <c r="U4" s="29">
        <f>W3+TIME(0,1,0)</f>
        <v>0.61180555555555494</v>
      </c>
      <c r="V4" s="30" t="s">
        <v>11</v>
      </c>
      <c r="W4" s="33">
        <f>U4+TIME(0,5,0)</f>
        <v>0.61527777777777715</v>
      </c>
    </row>
    <row r="5" spans="1:23" ht="19.5" thickTop="1" x14ac:dyDescent="0.55000000000000004">
      <c r="A5" s="34">
        <v>1</v>
      </c>
      <c r="B5" s="35" t="str">
        <f>IF(VLOOKUP(A5,[1]名簿!$B$2:$D$40,2,0)=0,"",VLOOKUP(A5,[1]名簿!$B$2:$D$40,2,0))</f>
        <v>大浦中</v>
      </c>
      <c r="C5" s="35" t="str">
        <f>IF(VLOOKUP(A5,[1]名簿!$B$2:$D$40,3,0)=0,"",VLOOKUP(A5,[1]名簿!$B$2:$D$40,3,0))</f>
        <v>管打７</v>
      </c>
      <c r="D5" s="36">
        <f>E5-TIME(0,15,0)</f>
        <v>0.35902777777777772</v>
      </c>
      <c r="E5" s="37">
        <f>G5-TIME(0,23,0)</f>
        <v>0.36944444444444441</v>
      </c>
      <c r="F5" s="38" t="s">
        <v>11</v>
      </c>
      <c r="G5" s="39">
        <f>I5-TIME(0,15,0)</f>
        <v>0.38541666666666663</v>
      </c>
      <c r="H5" s="40" t="s">
        <v>13</v>
      </c>
      <c r="I5" s="37">
        <f>G4</f>
        <v>0.39583333333333331</v>
      </c>
      <c r="J5" s="38" t="s">
        <v>11</v>
      </c>
      <c r="K5" s="41">
        <f>I5+TIME(0,5,0)</f>
        <v>0.39930555555555552</v>
      </c>
      <c r="L5" s="42"/>
      <c r="M5" s="43">
        <v>3</v>
      </c>
      <c r="N5" s="44" t="str">
        <f>IF(VLOOKUP(M5,[1]名簿!$B$72:$D$74,2,0)=0,"",VLOOKUP(M5,[1]名簿!$B$72:$D$74,2,0))</f>
        <v>久保泉小</v>
      </c>
      <c r="O5" s="45" t="str">
        <f>IF(VLOOKUP(M5,[1]名簿!$B$72:$D$74,3,0)=0,"",VLOOKUP(M5,[1]名簿!$B$72:$D$74,3,0))</f>
        <v>金管９</v>
      </c>
      <c r="P5" s="46">
        <f>Q5-TIME(0,15,0)</f>
        <v>0.57916666666666605</v>
      </c>
      <c r="Q5" s="47">
        <f>S5-TIME(0,23,0)</f>
        <v>0.58958333333333268</v>
      </c>
      <c r="R5" s="48" t="s">
        <v>11</v>
      </c>
      <c r="S5" s="49">
        <f>U5-TIME(0,15,0)</f>
        <v>0.60555555555555496</v>
      </c>
      <c r="T5" s="50" t="s">
        <v>13</v>
      </c>
      <c r="U5" s="47">
        <f>W4+TIME(0,1,0)</f>
        <v>0.61597222222222159</v>
      </c>
      <c r="V5" s="48" t="s">
        <v>11</v>
      </c>
      <c r="W5" s="51">
        <f>U5+TIME(0,5,0)</f>
        <v>0.6194444444444438</v>
      </c>
    </row>
    <row r="6" spans="1:23" ht="19.5" thickBot="1" x14ac:dyDescent="0.6">
      <c r="A6" s="52">
        <v>2</v>
      </c>
      <c r="B6" s="45" t="str">
        <f>IF(VLOOKUP(A6,[1]名簿!$B$2:$D$40,2,0)=0,"",VLOOKUP(A6,[1]名簿!$B$2:$D$40,2,0))</f>
        <v>白石中</v>
      </c>
      <c r="C6" s="45" t="str">
        <f>IF(VLOOKUP(A6,[1]名簿!$B$2:$D$40,3,0)=0,"",VLOOKUP(A6,[1]名簿!$B$2:$D$40,3,0))</f>
        <v>マリンバ３</v>
      </c>
      <c r="D6" s="53">
        <f>E6-TIME(0,15,0)</f>
        <v>0.36319444444444438</v>
      </c>
      <c r="E6" s="54">
        <f t="shared" ref="E6:E13" si="0">G6-TIME(0,23,0)</f>
        <v>0.37361111111111106</v>
      </c>
      <c r="F6" s="55" t="s">
        <v>11</v>
      </c>
      <c r="G6" s="56">
        <f t="shared" ref="G6:G13" si="1">I6-TIME(0,15,0)</f>
        <v>0.38958333333333328</v>
      </c>
      <c r="H6" s="57" t="s">
        <v>14</v>
      </c>
      <c r="I6" s="54">
        <f>K5+TIME(0,1,0)</f>
        <v>0.39999999999999997</v>
      </c>
      <c r="J6" s="55" t="s">
        <v>11</v>
      </c>
      <c r="K6" s="58">
        <f>I6+TIME(0,5,0)</f>
        <v>0.40347222222222218</v>
      </c>
      <c r="L6" s="42"/>
      <c r="M6" s="25">
        <v>4</v>
      </c>
      <c r="N6" s="26" t="s">
        <v>28</v>
      </c>
      <c r="O6" s="27" t="s">
        <v>29</v>
      </c>
      <c r="P6" s="28">
        <f>Q6-TIME(0,15,0)</f>
        <v>0.5833333333333327</v>
      </c>
      <c r="Q6" s="29">
        <f>S6-TIME(0,23,0)</f>
        <v>0.59374999999999933</v>
      </c>
      <c r="R6" s="30" t="s">
        <v>11</v>
      </c>
      <c r="S6" s="31">
        <f>U6-TIME(0,15,0)</f>
        <v>0.60972222222222161</v>
      </c>
      <c r="T6" s="32" t="s">
        <v>20</v>
      </c>
      <c r="U6" s="29">
        <f>W5+TIME(0,1,0)</f>
        <v>0.62013888888888824</v>
      </c>
      <c r="V6" s="30" t="s">
        <v>11</v>
      </c>
      <c r="W6" s="33">
        <f>U6+TIME(0,5,0)</f>
        <v>0.62361111111111045</v>
      </c>
    </row>
    <row r="7" spans="1:23" ht="20" thickTop="1" thickBot="1" x14ac:dyDescent="0.6">
      <c r="A7" s="52">
        <v>3</v>
      </c>
      <c r="B7" s="45" t="str">
        <f>IF(VLOOKUP(A7,[1]名簿!$B$2:$D$40,2,0)=0,"",VLOOKUP(A7,[1]名簿!$B$2:$D$40,2,0))</f>
        <v>川副中</v>
      </c>
      <c r="C7" s="45" t="str">
        <f>IF(VLOOKUP(A7,[1]名簿!$B$2:$D$40,3,0)=0,"",VLOOKUP(A7,[1]名簿!$B$2:$D$40,3,0))</f>
        <v>管打７</v>
      </c>
      <c r="D7" s="53">
        <f t="shared" ref="D7:D17" si="2">E7-TIME(0,15,0)</f>
        <v>0.36736111111111103</v>
      </c>
      <c r="E7" s="54">
        <f t="shared" si="0"/>
        <v>0.37777777777777771</v>
      </c>
      <c r="F7" s="55" t="s">
        <v>11</v>
      </c>
      <c r="G7" s="56">
        <f t="shared" si="1"/>
        <v>0.39374999999999993</v>
      </c>
      <c r="H7" s="57" t="s">
        <v>15</v>
      </c>
      <c r="I7" s="54">
        <f t="shared" ref="I7:I17" si="3">K6+TIME(0,1,0)</f>
        <v>0.40416666666666662</v>
      </c>
      <c r="J7" s="55" t="s">
        <v>11</v>
      </c>
      <c r="K7" s="58">
        <f t="shared" ref="K7:K17" si="4">I7+TIME(0,5,0)</f>
        <v>0.40763888888888883</v>
      </c>
      <c r="L7" s="42"/>
      <c r="M7" s="126" t="s">
        <v>3</v>
      </c>
      <c r="N7" s="127"/>
      <c r="O7" s="59">
        <v>17</v>
      </c>
      <c r="P7" s="60" t="s">
        <v>8</v>
      </c>
      <c r="Q7" s="61">
        <f>W6</f>
        <v>0.62361111111111045</v>
      </c>
      <c r="R7" s="62" t="s">
        <v>11</v>
      </c>
      <c r="S7" s="63">
        <f>Q7+TIME(0,O7,0)</f>
        <v>0.63541666666666596</v>
      </c>
      <c r="T7" s="127"/>
      <c r="U7" s="127"/>
      <c r="V7" s="60"/>
      <c r="W7" s="64"/>
    </row>
    <row r="8" spans="1:23" ht="19.5" thickTop="1" x14ac:dyDescent="0.55000000000000004">
      <c r="A8" s="52">
        <v>4</v>
      </c>
      <c r="B8" s="45" t="str">
        <f>IF(VLOOKUP(A8,[1]名簿!$B$2:$D$40,2,0)=0,"",VLOOKUP(A8,[1]名簿!$B$2:$D$40,2,0))</f>
        <v>香楠中</v>
      </c>
      <c r="C8" s="45" t="str">
        <f>IF(VLOOKUP(A8,[1]名簿!$B$2:$D$40,3,0)=0,"",VLOOKUP(A8,[1]名簿!$B$2:$D$40,3,0))</f>
        <v>管打５</v>
      </c>
      <c r="D8" s="53">
        <f t="shared" si="2"/>
        <v>0.37152777777777768</v>
      </c>
      <c r="E8" s="54">
        <f t="shared" si="0"/>
        <v>0.38194444444444436</v>
      </c>
      <c r="F8" s="55" t="s">
        <v>11</v>
      </c>
      <c r="G8" s="56">
        <f t="shared" si="1"/>
        <v>0.39791666666666659</v>
      </c>
      <c r="H8" s="57" t="s">
        <v>16</v>
      </c>
      <c r="I8" s="54">
        <f t="shared" si="3"/>
        <v>0.40833333333333327</v>
      </c>
      <c r="J8" s="55" t="s">
        <v>11</v>
      </c>
      <c r="K8" s="58">
        <f t="shared" si="4"/>
        <v>0.41180555555555548</v>
      </c>
      <c r="L8" s="42"/>
      <c r="M8" s="10">
        <v>1</v>
      </c>
      <c r="N8" s="11" t="str">
        <f>IF(VLOOKUP(M8,[1]名簿!$B$42:$D$57,2,0)=0,"",VLOOKUP(M8,[1]名簿!$B$42:$D$57,2,0))</f>
        <v>三養基高</v>
      </c>
      <c r="O8" s="11" t="str">
        <f>IF(VLOOKUP(M8,[1]名簿!$B$42:$D$57,3,0)=0,"",VLOOKUP(M8,[1]名簿!$B$42:$D$57,3,0))</f>
        <v>木管４</v>
      </c>
      <c r="P8" s="12">
        <f>Q8-TIME(0,15,0)</f>
        <v>0.59861111111111043</v>
      </c>
      <c r="Q8" s="47">
        <f>S8-TIME(0,23,0)</f>
        <v>0.60902777777777706</v>
      </c>
      <c r="R8" s="48" t="s">
        <v>11</v>
      </c>
      <c r="S8" s="49">
        <f>U8-TIME(0,15,0)</f>
        <v>0.62499999999999933</v>
      </c>
      <c r="T8" s="16" t="s">
        <v>18</v>
      </c>
      <c r="U8" s="13">
        <f>S7</f>
        <v>0.63541666666666596</v>
      </c>
      <c r="V8" s="14" t="s">
        <v>11</v>
      </c>
      <c r="W8" s="17">
        <f t="shared" ref="W8:W15" si="5">U8+TIME(0,5,0)</f>
        <v>0.63888888888888817</v>
      </c>
    </row>
    <row r="9" spans="1:23" ht="19" x14ac:dyDescent="0.55000000000000004">
      <c r="A9" s="52">
        <v>5</v>
      </c>
      <c r="B9" s="45" t="str">
        <f>IF(VLOOKUP(A9,[1]名簿!$B$2:$D$40,2,0)=0,"",VLOOKUP(A9,[1]名簿!$B$2:$D$40,2,0))</f>
        <v>武雄青陵中</v>
      </c>
      <c r="C9" s="45" t="str">
        <f>IF(VLOOKUP(A9,[1]名簿!$B$2:$D$40,3,0)=0,"",VLOOKUP(A9,[1]名簿!$B$2:$D$40,3,0))</f>
        <v>サックス４</v>
      </c>
      <c r="D9" s="53">
        <f t="shared" si="2"/>
        <v>0.37569444444444433</v>
      </c>
      <c r="E9" s="54">
        <f t="shared" si="0"/>
        <v>0.38611111111111102</v>
      </c>
      <c r="F9" s="55" t="s">
        <v>11</v>
      </c>
      <c r="G9" s="56">
        <f t="shared" si="1"/>
        <v>0.40208333333333324</v>
      </c>
      <c r="H9" s="57" t="s">
        <v>17</v>
      </c>
      <c r="I9" s="54">
        <f t="shared" si="3"/>
        <v>0.41249999999999992</v>
      </c>
      <c r="J9" s="55" t="s">
        <v>11</v>
      </c>
      <c r="K9" s="58">
        <f t="shared" si="4"/>
        <v>0.41597222222222213</v>
      </c>
      <c r="L9" s="42"/>
      <c r="M9" s="43">
        <v>2</v>
      </c>
      <c r="N9" s="44" t="str">
        <f>IF(VLOOKUP(M9,[1]名簿!$B$42:$D$57,2,0)=0,"",VLOOKUP(M9,[1]名簿!$B$42:$D$57,2,0))</f>
        <v>龍谷高</v>
      </c>
      <c r="O9" s="44" t="str">
        <f>IF(VLOOKUP(M9,[1]名簿!$B$42:$D$57,3,0)=0,"",VLOOKUP(M9,[1]名簿!$B$42:$D$57,3,0))</f>
        <v>サックス４</v>
      </c>
      <c r="P9" s="46">
        <f>Q9-TIME(0,15,0)</f>
        <v>0.60277777777777708</v>
      </c>
      <c r="Q9" s="47">
        <f t="shared" ref="Q9:Q14" si="6">S9-TIME(0,23,0)</f>
        <v>0.61319444444444371</v>
      </c>
      <c r="R9" s="48" t="s">
        <v>11</v>
      </c>
      <c r="S9" s="49">
        <f>U9-TIME(0,15,0)</f>
        <v>0.62916666666666599</v>
      </c>
      <c r="T9" s="50" t="s">
        <v>19</v>
      </c>
      <c r="U9" s="47">
        <f t="shared" ref="U9:U15" si="7">W8+TIME(0,1,0)</f>
        <v>0.63958333333333262</v>
      </c>
      <c r="V9" s="48" t="s">
        <v>11</v>
      </c>
      <c r="W9" s="51">
        <f t="shared" si="5"/>
        <v>0.64305555555555483</v>
      </c>
    </row>
    <row r="10" spans="1:23" ht="19" x14ac:dyDescent="0.55000000000000004">
      <c r="A10" s="52">
        <v>6</v>
      </c>
      <c r="B10" s="45" t="str">
        <f>IF(VLOOKUP(A10,[1]名簿!$B$2:$D$40,2,0)=0,"",VLOOKUP(A10,[1]名簿!$B$2:$D$40,2,0))</f>
        <v>千代田中</v>
      </c>
      <c r="C10" s="45" t="str">
        <f>IF(VLOOKUP(A10,[1]名簿!$B$2:$D$40,3,0)=0,"",VLOOKUP(A10,[1]名簿!$B$2:$D$40,3,0))</f>
        <v>管楽８</v>
      </c>
      <c r="D10" s="53">
        <f t="shared" si="2"/>
        <v>0.37986111111111098</v>
      </c>
      <c r="E10" s="54">
        <f t="shared" si="0"/>
        <v>0.39027777777777767</v>
      </c>
      <c r="F10" s="55" t="s">
        <v>11</v>
      </c>
      <c r="G10" s="56">
        <f t="shared" si="1"/>
        <v>0.40624999999999989</v>
      </c>
      <c r="H10" s="57" t="s">
        <v>14</v>
      </c>
      <c r="I10" s="54">
        <f t="shared" si="3"/>
        <v>0.41666666666666657</v>
      </c>
      <c r="J10" s="55" t="s">
        <v>11</v>
      </c>
      <c r="K10" s="58">
        <f t="shared" si="4"/>
        <v>0.42013888888888878</v>
      </c>
      <c r="L10" s="42"/>
      <c r="M10" s="43">
        <v>3</v>
      </c>
      <c r="N10" s="45" t="str">
        <f>IF(VLOOKUP(M10,[1]名簿!$B$42:$D$57,2,0)=0,"",VLOOKUP(M10,[1]名簿!$B$42:$D$57,2,0))</f>
        <v>武雄高</v>
      </c>
      <c r="O10" s="45" t="str">
        <f>IF(VLOOKUP(M10,[1]名簿!$B$42:$D$57,3,0)=0,"",VLOOKUP(M10,[1]名簿!$B$42:$D$57,3,0))</f>
        <v>サックス５</v>
      </c>
      <c r="P10" s="53">
        <f t="shared" ref="P10:P24" si="8">Q10-TIME(0,15,0)</f>
        <v>0.60694444444444373</v>
      </c>
      <c r="Q10" s="47">
        <f t="shared" si="6"/>
        <v>0.61736111111111036</v>
      </c>
      <c r="R10" s="48" t="s">
        <v>11</v>
      </c>
      <c r="S10" s="49">
        <f t="shared" ref="S10:S24" si="9">U10-TIME(0,15,0)</f>
        <v>0.63333333333333264</v>
      </c>
      <c r="T10" s="50" t="s">
        <v>13</v>
      </c>
      <c r="U10" s="47">
        <f t="shared" si="7"/>
        <v>0.64374999999999927</v>
      </c>
      <c r="V10" s="48" t="s">
        <v>11</v>
      </c>
      <c r="W10" s="51">
        <f t="shared" si="5"/>
        <v>0.64722222222222148</v>
      </c>
    </row>
    <row r="11" spans="1:23" ht="19" x14ac:dyDescent="0.55000000000000004">
      <c r="A11" s="52">
        <v>7</v>
      </c>
      <c r="B11" s="45" t="str">
        <f>IF(VLOOKUP(A11,[1]名簿!$B$2:$D$40,2,0)=0,"",VLOOKUP(A11,[1]名簿!$B$2:$D$40,2,0))</f>
        <v>東原庠舎中央校</v>
      </c>
      <c r="C11" s="45" t="str">
        <f>IF(VLOOKUP(A11,[1]名簿!$B$2:$D$40,3,0)=0,"",VLOOKUP(A11,[1]名簿!$B$2:$D$40,3,0))</f>
        <v>管打８</v>
      </c>
      <c r="D11" s="53">
        <f t="shared" si="2"/>
        <v>0.38402777777777763</v>
      </c>
      <c r="E11" s="54">
        <f t="shared" si="0"/>
        <v>0.39444444444444432</v>
      </c>
      <c r="F11" s="55" t="s">
        <v>11</v>
      </c>
      <c r="G11" s="56">
        <f t="shared" si="1"/>
        <v>0.41041666666666654</v>
      </c>
      <c r="H11" s="57" t="s">
        <v>15</v>
      </c>
      <c r="I11" s="54">
        <f t="shared" si="3"/>
        <v>0.42083333333333323</v>
      </c>
      <c r="J11" s="55" t="s">
        <v>11</v>
      </c>
      <c r="K11" s="58">
        <f t="shared" si="4"/>
        <v>0.42430555555555544</v>
      </c>
      <c r="L11" s="42"/>
      <c r="M11" s="43">
        <v>4</v>
      </c>
      <c r="N11" s="45" t="str">
        <f>IF(VLOOKUP(M11,[1]名簿!$B$42:$D$57,2,0)=0,"",VLOOKUP(M11,[1]名簿!$B$42:$D$57,2,0))</f>
        <v>弘学館高</v>
      </c>
      <c r="O11" s="45" t="str">
        <f>IF(VLOOKUP(M11,[1]名簿!$B$42:$D$57,3,0)=0,"",VLOOKUP(M11,[1]名簿!$B$42:$D$57,3,0))</f>
        <v>管打７</v>
      </c>
      <c r="P11" s="53">
        <f t="shared" si="8"/>
        <v>0.61111111111111038</v>
      </c>
      <c r="Q11" s="47">
        <f t="shared" si="6"/>
        <v>0.62152777777777701</v>
      </c>
      <c r="R11" s="48" t="s">
        <v>11</v>
      </c>
      <c r="S11" s="49">
        <f t="shared" si="9"/>
        <v>0.63749999999999929</v>
      </c>
      <c r="T11" s="50" t="s">
        <v>20</v>
      </c>
      <c r="U11" s="47">
        <f t="shared" si="7"/>
        <v>0.64791666666666592</v>
      </c>
      <c r="V11" s="48" t="s">
        <v>11</v>
      </c>
      <c r="W11" s="51">
        <f t="shared" si="5"/>
        <v>0.65138888888888813</v>
      </c>
    </row>
    <row r="12" spans="1:23" ht="19" x14ac:dyDescent="0.55000000000000004">
      <c r="A12" s="52">
        <v>8</v>
      </c>
      <c r="B12" s="45" t="str">
        <f>IF(VLOOKUP(A12,[1]名簿!$B$2:$D$40,2,0)=0,"",VLOOKUP(A12,[1]名簿!$B$2:$D$40,2,0))</f>
        <v>成章中</v>
      </c>
      <c r="C12" s="45" t="str">
        <f>IF(VLOOKUP(A12,[1]名簿!$B$2:$D$40,3,0)=0,"",VLOOKUP(A12,[1]名簿!$B$2:$D$40,3,0))</f>
        <v>管打８</v>
      </c>
      <c r="D12" s="53">
        <f t="shared" si="2"/>
        <v>0.38819444444444429</v>
      </c>
      <c r="E12" s="54">
        <f t="shared" si="0"/>
        <v>0.39861111111111097</v>
      </c>
      <c r="F12" s="55" t="s">
        <v>11</v>
      </c>
      <c r="G12" s="56">
        <f t="shared" si="1"/>
        <v>0.41458333333333319</v>
      </c>
      <c r="H12" s="57" t="s">
        <v>16</v>
      </c>
      <c r="I12" s="54">
        <f t="shared" si="3"/>
        <v>0.42499999999999988</v>
      </c>
      <c r="J12" s="55" t="s">
        <v>11</v>
      </c>
      <c r="K12" s="58">
        <f t="shared" si="4"/>
        <v>0.42847222222222209</v>
      </c>
      <c r="L12" s="42"/>
      <c r="M12" s="43">
        <v>5</v>
      </c>
      <c r="N12" s="45" t="str">
        <f>IF(VLOOKUP(M12,[1]名簿!$B$42:$D$57,2,0)=0,"",VLOOKUP(M12,[1]名簿!$B$42:$D$57,2,0))</f>
        <v>早稲田佐賀高</v>
      </c>
      <c r="O12" s="45" t="str">
        <f>IF(VLOOKUP(M12,[1]名簿!$B$42:$D$57,3,0)=0,"",VLOOKUP(M12,[1]名簿!$B$42:$D$57,3,0))</f>
        <v>管楽８</v>
      </c>
      <c r="P12" s="53">
        <f t="shared" si="8"/>
        <v>0.61527777777777704</v>
      </c>
      <c r="Q12" s="47">
        <f t="shared" si="6"/>
        <v>0.62569444444444366</v>
      </c>
      <c r="R12" s="48" t="s">
        <v>11</v>
      </c>
      <c r="S12" s="49">
        <f t="shared" si="9"/>
        <v>0.64166666666666594</v>
      </c>
      <c r="T12" s="50" t="s">
        <v>18</v>
      </c>
      <c r="U12" s="47">
        <f t="shared" si="7"/>
        <v>0.65208333333333257</v>
      </c>
      <c r="V12" s="48" t="s">
        <v>11</v>
      </c>
      <c r="W12" s="51">
        <f t="shared" si="5"/>
        <v>0.65555555555555478</v>
      </c>
    </row>
    <row r="13" spans="1:23" ht="19" x14ac:dyDescent="0.55000000000000004">
      <c r="A13" s="52">
        <v>9</v>
      </c>
      <c r="B13" s="45" t="str">
        <f>IF(VLOOKUP(A13,[1]名簿!$B$2:$D$40,2,0)=0,"",VLOOKUP(A13,[1]名簿!$B$2:$D$40,2,0))</f>
        <v>伊万里中</v>
      </c>
      <c r="C13" s="45" t="str">
        <f>IF(VLOOKUP(A13,[1]名簿!$B$2:$D$40,3,0)=0,"",VLOOKUP(A13,[1]名簿!$B$2:$D$40,3,0))</f>
        <v>管打６</v>
      </c>
      <c r="D13" s="53">
        <f t="shared" si="2"/>
        <v>0.39236111111111094</v>
      </c>
      <c r="E13" s="54">
        <f t="shared" si="0"/>
        <v>0.40277777777777762</v>
      </c>
      <c r="F13" s="55" t="s">
        <v>11</v>
      </c>
      <c r="G13" s="56">
        <f t="shared" si="1"/>
        <v>0.41874999999999984</v>
      </c>
      <c r="H13" s="57" t="s">
        <v>17</v>
      </c>
      <c r="I13" s="54">
        <f t="shared" si="3"/>
        <v>0.42916666666666653</v>
      </c>
      <c r="J13" s="55" t="s">
        <v>11</v>
      </c>
      <c r="K13" s="58">
        <f t="shared" si="4"/>
        <v>0.43263888888888874</v>
      </c>
      <c r="L13" s="42"/>
      <c r="M13" s="43">
        <v>6</v>
      </c>
      <c r="N13" s="45" t="str">
        <f>IF(VLOOKUP(M13,[1]名簿!$B$42:$D$57,2,0)=0,"",VLOOKUP(M13,[1]名簿!$B$42:$D$57,2,0))</f>
        <v>佐賀学園高</v>
      </c>
      <c r="O13" s="45" t="str">
        <f>IF(VLOOKUP(M13,[1]名簿!$B$42:$D$57,3,0)=0,"",VLOOKUP(M13,[1]名簿!$B$42:$D$57,3,0))</f>
        <v>打楽器８</v>
      </c>
      <c r="P13" s="53">
        <f t="shared" si="8"/>
        <v>0.61944444444444369</v>
      </c>
      <c r="Q13" s="65">
        <f t="shared" si="6"/>
        <v>0.62986111111111032</v>
      </c>
      <c r="R13" s="66" t="s">
        <v>11</v>
      </c>
      <c r="S13" s="67">
        <f t="shared" si="9"/>
        <v>0.64583333333333259</v>
      </c>
      <c r="T13" s="50"/>
      <c r="U13" s="47">
        <f t="shared" si="7"/>
        <v>0.65624999999999922</v>
      </c>
      <c r="V13" s="48" t="s">
        <v>11</v>
      </c>
      <c r="W13" s="51">
        <f t="shared" si="5"/>
        <v>0.65972222222222143</v>
      </c>
    </row>
    <row r="14" spans="1:23" ht="19" x14ac:dyDescent="0.55000000000000004">
      <c r="A14" s="52">
        <v>10</v>
      </c>
      <c r="B14" s="45" t="str">
        <f>IF(VLOOKUP(A14,[1]名簿!$B$2:$D$40,2,0)=0,"",VLOOKUP(A14,[1]名簿!$B$2:$D$40,2,0))</f>
        <v>北方中</v>
      </c>
      <c r="C14" s="45" t="str">
        <f>IF(VLOOKUP(A14,[1]名簿!$B$2:$D$40,3,0)=0,"",VLOOKUP(A14,[1]名簿!$B$2:$D$40,3,0))</f>
        <v>管打８</v>
      </c>
      <c r="D14" s="53">
        <f t="shared" si="2"/>
        <v>0.39652777777777759</v>
      </c>
      <c r="E14" s="54">
        <f>G14-TIME(0,23,0)</f>
        <v>0.40694444444444428</v>
      </c>
      <c r="F14" s="55" t="s">
        <v>11</v>
      </c>
      <c r="G14" s="56">
        <f>I14-TIME(0,15,0)</f>
        <v>0.4229166666666665</v>
      </c>
      <c r="H14" s="57" t="s">
        <v>14</v>
      </c>
      <c r="I14" s="54">
        <f t="shared" si="3"/>
        <v>0.43333333333333318</v>
      </c>
      <c r="J14" s="55" t="s">
        <v>11</v>
      </c>
      <c r="K14" s="58">
        <f t="shared" si="4"/>
        <v>0.43680555555555539</v>
      </c>
      <c r="L14" s="42"/>
      <c r="M14" s="43">
        <v>7</v>
      </c>
      <c r="N14" s="45" t="str">
        <f>IF(VLOOKUP(M14,[1]名簿!$B$42:$D$57,2,0)=0,"",VLOOKUP(M14,[1]名簿!$B$42:$D$57,2,0))</f>
        <v>唐津東高</v>
      </c>
      <c r="O14" s="45" t="str">
        <f>IF(VLOOKUP(M14,[1]名簿!$B$42:$D$57,3,0)=0,"",VLOOKUP(M14,[1]名簿!$B$42:$D$57,3,0))</f>
        <v>木管７</v>
      </c>
      <c r="P14" s="53">
        <f t="shared" si="8"/>
        <v>0.62361111111111034</v>
      </c>
      <c r="Q14" s="47">
        <f t="shared" si="6"/>
        <v>0.63402777777777697</v>
      </c>
      <c r="R14" s="48" t="s">
        <v>11</v>
      </c>
      <c r="S14" s="49">
        <f t="shared" si="9"/>
        <v>0.64999999999999925</v>
      </c>
      <c r="T14" s="50" t="s">
        <v>19</v>
      </c>
      <c r="U14" s="47">
        <f t="shared" si="7"/>
        <v>0.66041666666666587</v>
      </c>
      <c r="V14" s="48" t="s">
        <v>11</v>
      </c>
      <c r="W14" s="51">
        <f t="shared" si="5"/>
        <v>0.66388888888888808</v>
      </c>
    </row>
    <row r="15" spans="1:23" ht="19.5" thickBot="1" x14ac:dyDescent="0.6">
      <c r="A15" s="52">
        <v>11</v>
      </c>
      <c r="B15" s="45" t="str">
        <f>IF(VLOOKUP(A15,[1]名簿!$B$2:$D$40,2,0)=0,"",VLOOKUP(A15,[1]名簿!$B$2:$D$40,2,0))</f>
        <v>中原中</v>
      </c>
      <c r="C15" s="45" t="str">
        <f>IF(VLOOKUP(A15,[1]名簿!$B$2:$D$40,3,0)=0,"",VLOOKUP(A15,[1]名簿!$B$2:$D$40,3,0))</f>
        <v>木管３</v>
      </c>
      <c r="D15" s="53">
        <f t="shared" si="2"/>
        <v>0.40069444444444424</v>
      </c>
      <c r="E15" s="54">
        <f>G15-TIME(0,23,0)</f>
        <v>0.41111111111111093</v>
      </c>
      <c r="F15" s="55" t="s">
        <v>11</v>
      </c>
      <c r="G15" s="56">
        <f>I15-TIME(0,15,0)</f>
        <v>0.42708333333333315</v>
      </c>
      <c r="H15" s="57" t="s">
        <v>15</v>
      </c>
      <c r="I15" s="54">
        <f t="shared" si="3"/>
        <v>0.43749999999999983</v>
      </c>
      <c r="J15" s="55" t="s">
        <v>11</v>
      </c>
      <c r="K15" s="58">
        <f t="shared" si="4"/>
        <v>0.44097222222222204</v>
      </c>
      <c r="L15" s="42"/>
      <c r="M15" s="43">
        <v>8</v>
      </c>
      <c r="N15" s="45" t="str">
        <f>IF(VLOOKUP(M15,[1]名簿!$B$42:$D$57,2,0)=0,"",VLOOKUP(M15,[1]名簿!$B$42:$D$57,2,0))</f>
        <v>鳥栖高</v>
      </c>
      <c r="O15" s="45" t="str">
        <f>IF(VLOOKUP(M15,[1]名簿!$B$42:$D$57,3,0)=0,"",VLOOKUP(M15,[1]名簿!$B$42:$D$57,3,0))</f>
        <v>金管６</v>
      </c>
      <c r="P15" s="53">
        <f>Q15-TIME(0,15,0)</f>
        <v>0.62777777777777699</v>
      </c>
      <c r="Q15" s="47">
        <f>S15-TIME(0,23,0)</f>
        <v>0.63819444444444362</v>
      </c>
      <c r="R15" s="48" t="s">
        <v>11</v>
      </c>
      <c r="S15" s="49">
        <f>U15-TIME(0,15,0)</f>
        <v>0.6541666666666659</v>
      </c>
      <c r="T15" s="50" t="s">
        <v>13</v>
      </c>
      <c r="U15" s="47">
        <f t="shared" si="7"/>
        <v>0.66458333333333253</v>
      </c>
      <c r="V15" s="48" t="s">
        <v>11</v>
      </c>
      <c r="W15" s="51">
        <f t="shared" si="5"/>
        <v>0.66805555555555474</v>
      </c>
    </row>
    <row r="16" spans="1:23" ht="20" thickTop="1" thickBot="1" x14ac:dyDescent="0.6">
      <c r="A16" s="52">
        <v>12</v>
      </c>
      <c r="B16" s="45" t="str">
        <f>IF(VLOOKUP(A16,[1]名簿!$B$2:$D$40,2,0)=0,"",VLOOKUP(A16,[1]名簿!$B$2:$D$40,2,0))</f>
        <v>鹿島西部中</v>
      </c>
      <c r="C16" s="45" t="str">
        <f>IF(VLOOKUP(A16,[1]名簿!$B$2:$D$40,3,0)=0,"",VLOOKUP(A16,[1]名簿!$B$2:$D$40,3,0))</f>
        <v>管打８</v>
      </c>
      <c r="D16" s="53">
        <f t="shared" si="2"/>
        <v>0.40486111111111089</v>
      </c>
      <c r="E16" s="54">
        <f>G16-TIME(0,23,0)</f>
        <v>0.41527777777777758</v>
      </c>
      <c r="F16" s="55" t="s">
        <v>11</v>
      </c>
      <c r="G16" s="56">
        <f>I16-TIME(0,15,0)</f>
        <v>0.4312499999999998</v>
      </c>
      <c r="H16" s="57" t="s">
        <v>16</v>
      </c>
      <c r="I16" s="54">
        <f t="shared" si="3"/>
        <v>0.44166666666666649</v>
      </c>
      <c r="J16" s="55" t="s">
        <v>11</v>
      </c>
      <c r="K16" s="58">
        <f t="shared" si="4"/>
        <v>0.4451388888888887</v>
      </c>
      <c r="L16" s="42"/>
      <c r="M16" s="126" t="s">
        <v>3</v>
      </c>
      <c r="N16" s="127"/>
      <c r="O16" s="60">
        <v>18</v>
      </c>
      <c r="P16" s="60" t="s">
        <v>8</v>
      </c>
      <c r="Q16" s="68">
        <f>W15</f>
        <v>0.66805555555555474</v>
      </c>
      <c r="R16" s="69" t="s">
        <v>11</v>
      </c>
      <c r="S16" s="70">
        <f>Q16+TIME(0,O16,0)</f>
        <v>0.68055555555555469</v>
      </c>
      <c r="T16" s="128"/>
      <c r="U16" s="128"/>
      <c r="V16" s="71"/>
      <c r="W16" s="72"/>
    </row>
    <row r="17" spans="1:23" ht="22" thickTop="1" thickBot="1" x14ac:dyDescent="0.6">
      <c r="A17" s="52">
        <v>13</v>
      </c>
      <c r="B17" s="45" t="str">
        <f>IF(VLOOKUP(A17,[1]名簿!$B$2:$D$40,2,0)=0,"",VLOOKUP(A17,[1]名簿!$B$2:$D$40,2,0))</f>
        <v>基山中</v>
      </c>
      <c r="C17" s="45" t="str">
        <f>IF(VLOOKUP(A17,[1]名簿!$B$2:$D$40,3,0)=0,"",VLOOKUP(A17,[1]名簿!$B$2:$D$40,3,0))</f>
        <v>管楽８</v>
      </c>
      <c r="D17" s="53">
        <f t="shared" si="2"/>
        <v>0.40902777777777755</v>
      </c>
      <c r="E17" s="54">
        <f>G17-TIME(0,23,0)</f>
        <v>0.41944444444444423</v>
      </c>
      <c r="F17" s="55" t="s">
        <v>11</v>
      </c>
      <c r="G17" s="56">
        <f>I17-TIME(0,15,0)</f>
        <v>0.43541666666666645</v>
      </c>
      <c r="H17" s="57" t="s">
        <v>17</v>
      </c>
      <c r="I17" s="54">
        <f t="shared" si="3"/>
        <v>0.44583333333333314</v>
      </c>
      <c r="J17" s="55" t="s">
        <v>11</v>
      </c>
      <c r="K17" s="58">
        <f t="shared" si="4"/>
        <v>0.44930555555555535</v>
      </c>
      <c r="L17" s="73">
        <f>K17-I5</f>
        <v>5.3472222222222032E-2</v>
      </c>
      <c r="M17" s="43">
        <v>9</v>
      </c>
      <c r="N17" s="45" t="str">
        <f>IF(VLOOKUP(M17,[1]名簿!$B$42:$D$57,2,0)=0,"",VLOOKUP(M17,[1]名簿!$B$42:$D$57,2,0))</f>
        <v>神埼高</v>
      </c>
      <c r="O17" s="45" t="str">
        <f>IF(VLOOKUP(M17,[1]名簿!$B$42:$D$57,3,0)=0,"",VLOOKUP(M17,[1]名簿!$B$42:$D$57,3,0))</f>
        <v>管打７</v>
      </c>
      <c r="P17" s="53">
        <f>Q17-TIME(0,15,0)</f>
        <v>0.64374999999999916</v>
      </c>
      <c r="Q17" s="47">
        <f>S17-TIME(0,23,0)</f>
        <v>0.65416666666666579</v>
      </c>
      <c r="R17" s="48" t="s">
        <v>11</v>
      </c>
      <c r="S17" s="49">
        <f>U17-TIME(0,15,0)</f>
        <v>0.67013888888888806</v>
      </c>
      <c r="T17" s="50" t="s">
        <v>20</v>
      </c>
      <c r="U17" s="47">
        <f>S16</f>
        <v>0.68055555555555469</v>
      </c>
      <c r="V17" s="48" t="s">
        <v>11</v>
      </c>
      <c r="W17" s="51">
        <f>U17+TIME(0,5,0)</f>
        <v>0.6840277777777769</v>
      </c>
    </row>
    <row r="18" spans="1:23" ht="20" thickTop="1" thickBot="1" x14ac:dyDescent="0.6">
      <c r="A18" s="126" t="s">
        <v>3</v>
      </c>
      <c r="B18" s="127"/>
      <c r="C18" s="59">
        <v>18</v>
      </c>
      <c r="D18" s="60" t="s">
        <v>8</v>
      </c>
      <c r="E18" s="61">
        <f>K17</f>
        <v>0.44930555555555535</v>
      </c>
      <c r="F18" s="62" t="s">
        <v>11</v>
      </c>
      <c r="G18" s="63">
        <f>E18+TIME(0,C18,0)</f>
        <v>0.46180555555555536</v>
      </c>
      <c r="H18" s="127"/>
      <c r="I18" s="127"/>
      <c r="J18" s="60"/>
      <c r="K18" s="64"/>
      <c r="L18" s="42"/>
      <c r="M18" s="43">
        <v>10</v>
      </c>
      <c r="N18" s="45" t="str">
        <f>IF(VLOOKUP(M18,[1]名簿!$B$42:$D$57,2,0)=0,"",VLOOKUP(M18,[1]名簿!$B$42:$D$57,2,0))</f>
        <v>小城高</v>
      </c>
      <c r="O18" s="45" t="str">
        <f>IF(VLOOKUP(M18,[1]名簿!$B$42:$D$57,3,0)=0,"",VLOOKUP(M18,[1]名簿!$B$42:$D$57,3,0))</f>
        <v>打楽器４</v>
      </c>
      <c r="P18" s="53">
        <f t="shared" si="8"/>
        <v>0.64791666666666581</v>
      </c>
      <c r="Q18" s="65">
        <f t="shared" ref="Q18:Q24" si="10">S18-TIME(0,23,0)</f>
        <v>0.65833333333333244</v>
      </c>
      <c r="R18" s="66" t="s">
        <v>11</v>
      </c>
      <c r="S18" s="67">
        <f>U18-TIME(0,15,0)</f>
        <v>0.67430555555555471</v>
      </c>
      <c r="T18" s="50"/>
      <c r="U18" s="47">
        <f t="shared" ref="U18:U24" si="11">W17+TIME(0,1,0)</f>
        <v>0.68472222222222134</v>
      </c>
      <c r="V18" s="48" t="s">
        <v>11</v>
      </c>
      <c r="W18" s="51">
        <f>U18+TIME(0,5,0)</f>
        <v>0.68819444444444355</v>
      </c>
    </row>
    <row r="19" spans="1:23" ht="19.5" thickTop="1" x14ac:dyDescent="0.55000000000000004">
      <c r="A19" s="74">
        <v>14</v>
      </c>
      <c r="B19" s="75" t="str">
        <f>IF(VLOOKUP(A19,[1]名簿!$B$2:$D$40,2,0)=0,"",VLOOKUP(A19,[1]名簿!$B$2:$D$40,2,0))</f>
        <v>小城中</v>
      </c>
      <c r="C19" s="75" t="str">
        <f>IF(VLOOKUP(A19,[1]名簿!$B$2:$D$40,3,0)=0,"",VLOOKUP(A19,[1]名簿!$B$2:$D$40,3,0))</f>
        <v>クラリネット５</v>
      </c>
      <c r="D19" s="76">
        <f>E19-TIME(0,15,0)</f>
        <v>0.42499999999999977</v>
      </c>
      <c r="E19" s="77">
        <f t="shared" ref="E19:E31" si="12">G19-TIME(0,23,0)</f>
        <v>0.43541666666666645</v>
      </c>
      <c r="F19" s="78" t="s">
        <v>11</v>
      </c>
      <c r="G19" s="79">
        <f>I19-TIME(0,15,0)</f>
        <v>0.45138888888888867</v>
      </c>
      <c r="H19" s="80" t="s">
        <v>14</v>
      </c>
      <c r="I19" s="77">
        <f>G18</f>
        <v>0.46180555555555536</v>
      </c>
      <c r="J19" s="78" t="s">
        <v>11</v>
      </c>
      <c r="K19" s="81">
        <f>I19+TIME(0,5,0)</f>
        <v>0.46527777777777757</v>
      </c>
      <c r="L19" s="42"/>
      <c r="M19" s="43">
        <v>11</v>
      </c>
      <c r="N19" s="45" t="str">
        <f>IF(VLOOKUP(M19,[1]名簿!$B$42:$D$57,2,0)=0,"",VLOOKUP(M19,[1]名簿!$B$42:$D$57,2,0))</f>
        <v>伊万里高</v>
      </c>
      <c r="O19" s="45" t="str">
        <f>IF(VLOOKUP(M19,[1]名簿!$B$42:$D$57,3,0)=0,"",VLOOKUP(M19,[1]名簿!$B$42:$D$57,3,0))</f>
        <v>金管８</v>
      </c>
      <c r="P19" s="53">
        <f t="shared" si="8"/>
        <v>0.65208333333333246</v>
      </c>
      <c r="Q19" s="47">
        <f t="shared" si="10"/>
        <v>0.66249999999999909</v>
      </c>
      <c r="R19" s="48" t="s">
        <v>11</v>
      </c>
      <c r="S19" s="49">
        <f t="shared" si="9"/>
        <v>0.67847222222222137</v>
      </c>
      <c r="T19" s="50" t="s">
        <v>15</v>
      </c>
      <c r="U19" s="47">
        <f t="shared" si="11"/>
        <v>0.688888888888888</v>
      </c>
      <c r="V19" s="48" t="s">
        <v>11</v>
      </c>
      <c r="W19" s="51">
        <f t="shared" ref="W19:W24" si="13">U19+TIME(0,5,0)</f>
        <v>0.69236111111111021</v>
      </c>
    </row>
    <row r="20" spans="1:23" ht="19" x14ac:dyDescent="0.55000000000000004">
      <c r="A20" s="52">
        <v>15</v>
      </c>
      <c r="B20" s="45" t="str">
        <f>IF(VLOOKUP(A20,[1]名簿!$B$2:$D$40,2,0)=0,"",VLOOKUP(A20,[1]名簿!$B$2:$D$40,2,0))</f>
        <v>西有田中</v>
      </c>
      <c r="C20" s="45" t="str">
        <f>IF(VLOOKUP(A20,[1]名簿!$B$2:$D$40,3,0)=0,"",VLOOKUP(A20,[1]名簿!$B$2:$D$40,3,0))</f>
        <v>木管３</v>
      </c>
      <c r="D20" s="53">
        <f>E20-TIME(0,15,0)</f>
        <v>0.42916666666666642</v>
      </c>
      <c r="E20" s="54">
        <f t="shared" si="12"/>
        <v>0.4395833333333331</v>
      </c>
      <c r="F20" s="55" t="s">
        <v>11</v>
      </c>
      <c r="G20" s="56">
        <f>I20-TIME(0,15,0)</f>
        <v>0.45555555555555532</v>
      </c>
      <c r="H20" s="57" t="s">
        <v>15</v>
      </c>
      <c r="I20" s="54">
        <f>K19+TIME(0,1,0)</f>
        <v>0.46597222222222201</v>
      </c>
      <c r="J20" s="55" t="s">
        <v>11</v>
      </c>
      <c r="K20" s="58">
        <f>I20+TIME(0,5,0)</f>
        <v>0.46944444444444422</v>
      </c>
      <c r="L20" s="42"/>
      <c r="M20" s="43">
        <v>12</v>
      </c>
      <c r="N20" s="45" t="str">
        <f>IF(VLOOKUP(M20,[1]名簿!$B$42:$D$57,2,0)=0,"",VLOOKUP(M20,[1]名簿!$B$42:$D$57,2,0))</f>
        <v>有田工業高</v>
      </c>
      <c r="O20" s="45" t="str">
        <f>IF(VLOOKUP(M20,[1]名簿!$B$42:$D$57,3,0)=0,"",VLOOKUP(M20,[1]名簿!$B$42:$D$57,3,0))</f>
        <v>管打８</v>
      </c>
      <c r="P20" s="53">
        <f t="shared" si="8"/>
        <v>0.65624999999999911</v>
      </c>
      <c r="Q20" s="47">
        <f>S20-TIME(0,23,0)</f>
        <v>0.66666666666666574</v>
      </c>
      <c r="R20" s="48" t="s">
        <v>11</v>
      </c>
      <c r="S20" s="49">
        <f>U20-TIME(0,15,0)</f>
        <v>0.68263888888888802</v>
      </c>
      <c r="T20" s="50" t="s">
        <v>16</v>
      </c>
      <c r="U20" s="47">
        <f t="shared" si="11"/>
        <v>0.69305555555555465</v>
      </c>
      <c r="V20" s="48" t="s">
        <v>11</v>
      </c>
      <c r="W20" s="51">
        <f t="shared" si="13"/>
        <v>0.69652777777777686</v>
      </c>
    </row>
    <row r="21" spans="1:23" ht="19" x14ac:dyDescent="0.55000000000000004">
      <c r="A21" s="52">
        <v>16</v>
      </c>
      <c r="B21" s="45" t="str">
        <f>IF(VLOOKUP(A21,[1]名簿!$B$2:$D$40,2,0)=0,"",VLOOKUP(A21,[1]名簿!$B$2:$D$40,2,0))</f>
        <v>唐津東中</v>
      </c>
      <c r="C21" s="45" t="str">
        <f>IF(VLOOKUP(A21,[1]名簿!$B$2:$D$40,3,0)=0,"",VLOOKUP(A21,[1]名簿!$B$2:$D$40,3,0))</f>
        <v>金管８</v>
      </c>
      <c r="D21" s="53">
        <f t="shared" ref="D21:D31" si="14">E21-TIME(0,15,0)</f>
        <v>0.43333333333333307</v>
      </c>
      <c r="E21" s="54">
        <f t="shared" si="12"/>
        <v>0.44374999999999976</v>
      </c>
      <c r="F21" s="55" t="s">
        <v>11</v>
      </c>
      <c r="G21" s="56">
        <f t="shared" ref="G21:G31" si="15">I21-TIME(0,15,0)</f>
        <v>0.45972222222222198</v>
      </c>
      <c r="H21" s="57" t="s">
        <v>16</v>
      </c>
      <c r="I21" s="54">
        <f t="shared" ref="I21:I31" si="16">K20+TIME(0,1,0)</f>
        <v>0.47013888888888866</v>
      </c>
      <c r="J21" s="55" t="s">
        <v>11</v>
      </c>
      <c r="K21" s="58">
        <f t="shared" ref="K21:K31" si="17">I21+TIME(0,5,0)</f>
        <v>0.47361111111111087</v>
      </c>
      <c r="L21" s="42"/>
      <c r="M21" s="43">
        <v>13</v>
      </c>
      <c r="N21" s="45" t="str">
        <f>IF(VLOOKUP(M21,[1]名簿!$B$42:$D$57,2,0)=0,"",VLOOKUP(M21,[1]名簿!$B$42:$D$57,2,0))</f>
        <v>佐賀北高</v>
      </c>
      <c r="O21" s="45" t="str">
        <f>IF(VLOOKUP(M21,[1]名簿!$B$42:$D$57,3,0)=0,"",VLOOKUP(M21,[1]名簿!$B$42:$D$57,3,0))</f>
        <v>クラリネット４</v>
      </c>
      <c r="P21" s="53">
        <f t="shared" si="8"/>
        <v>0.66041666666666576</v>
      </c>
      <c r="Q21" s="47">
        <f t="shared" si="10"/>
        <v>0.67083333333333239</v>
      </c>
      <c r="R21" s="48" t="s">
        <v>11</v>
      </c>
      <c r="S21" s="49">
        <f t="shared" si="9"/>
        <v>0.68680555555555467</v>
      </c>
      <c r="T21" s="50" t="s">
        <v>17</v>
      </c>
      <c r="U21" s="47">
        <f t="shared" si="11"/>
        <v>0.6972222222222213</v>
      </c>
      <c r="V21" s="48" t="s">
        <v>11</v>
      </c>
      <c r="W21" s="51">
        <f t="shared" si="13"/>
        <v>0.70069444444444351</v>
      </c>
    </row>
    <row r="22" spans="1:23" ht="19" x14ac:dyDescent="0.55000000000000004">
      <c r="A22" s="52">
        <v>17</v>
      </c>
      <c r="B22" s="45" t="str">
        <f>IF(VLOOKUP(A22,[1]名簿!$B$2:$D$40,2,0)=0,"",VLOOKUP(A22,[1]名簿!$B$2:$D$40,2,0))</f>
        <v>附属中</v>
      </c>
      <c r="C22" s="45" t="str">
        <f>IF(VLOOKUP(A22,[1]名簿!$B$2:$D$40,3,0)=0,"",VLOOKUP(A22,[1]名簿!$B$2:$D$40,3,0))</f>
        <v>管楽６</v>
      </c>
      <c r="D22" s="53">
        <f t="shared" si="14"/>
        <v>0.43749999999999972</v>
      </c>
      <c r="E22" s="54">
        <f t="shared" si="12"/>
        <v>0.44791666666666641</v>
      </c>
      <c r="F22" s="55" t="s">
        <v>11</v>
      </c>
      <c r="G22" s="56">
        <f t="shared" si="15"/>
        <v>0.46388888888888863</v>
      </c>
      <c r="H22" s="57" t="s">
        <v>17</v>
      </c>
      <c r="I22" s="54">
        <f t="shared" si="16"/>
        <v>0.47430555555555531</v>
      </c>
      <c r="J22" s="55" t="s">
        <v>11</v>
      </c>
      <c r="K22" s="58">
        <f t="shared" si="17"/>
        <v>0.47777777777777752</v>
      </c>
      <c r="L22" s="42"/>
      <c r="M22" s="43">
        <v>14</v>
      </c>
      <c r="N22" s="45" t="str">
        <f>IF(VLOOKUP(M22,[1]名簿!$B$42:$D$57,2,0)=0,"",VLOOKUP(M22,[1]名簿!$B$42:$D$57,2,0))</f>
        <v>佐賀西高</v>
      </c>
      <c r="O22" s="45" t="str">
        <f>IF(VLOOKUP(M22,[1]名簿!$B$42:$D$57,3,0)=0,"",VLOOKUP(M22,[1]名簿!$B$42:$D$57,3,0))</f>
        <v>木管８</v>
      </c>
      <c r="P22" s="53">
        <f t="shared" si="8"/>
        <v>0.66458333333333242</v>
      </c>
      <c r="Q22" s="82">
        <f t="shared" si="10"/>
        <v>0.67499999999999905</v>
      </c>
      <c r="R22" s="83" t="s">
        <v>11</v>
      </c>
      <c r="S22" s="84">
        <f t="shared" si="9"/>
        <v>0.69097222222222132</v>
      </c>
      <c r="T22" s="50" t="s">
        <v>14</v>
      </c>
      <c r="U22" s="47">
        <f t="shared" si="11"/>
        <v>0.70138888888888795</v>
      </c>
      <c r="V22" s="48" t="s">
        <v>11</v>
      </c>
      <c r="W22" s="51">
        <f t="shared" si="13"/>
        <v>0.70486111111111016</v>
      </c>
    </row>
    <row r="23" spans="1:23" ht="19" x14ac:dyDescent="0.55000000000000004">
      <c r="A23" s="52">
        <v>18</v>
      </c>
      <c r="B23" s="45" t="str">
        <f>IF(VLOOKUP(A23,[1]名簿!$B$2:$D$40,2,0)=0,"",VLOOKUP(A23,[1]名簿!$B$2:$D$40,2,0))</f>
        <v>武雄中</v>
      </c>
      <c r="C23" s="45" t="str">
        <f>IF(VLOOKUP(A23,[1]名簿!$B$2:$D$40,3,0)=0,"",VLOOKUP(A23,[1]名簿!$B$2:$D$40,3,0))</f>
        <v>管打７</v>
      </c>
      <c r="D23" s="53">
        <f t="shared" si="14"/>
        <v>0.44166666666666637</v>
      </c>
      <c r="E23" s="54">
        <f t="shared" si="12"/>
        <v>0.45208333333333306</v>
      </c>
      <c r="F23" s="55" t="s">
        <v>11</v>
      </c>
      <c r="G23" s="56">
        <f t="shared" si="15"/>
        <v>0.46805555555555528</v>
      </c>
      <c r="H23" s="57" t="s">
        <v>14</v>
      </c>
      <c r="I23" s="54">
        <f t="shared" si="16"/>
        <v>0.47847222222222197</v>
      </c>
      <c r="J23" s="55" t="s">
        <v>11</v>
      </c>
      <c r="K23" s="58">
        <f t="shared" si="17"/>
        <v>0.48194444444444418</v>
      </c>
      <c r="L23" s="42"/>
      <c r="M23" s="43">
        <v>15</v>
      </c>
      <c r="N23" s="45" t="str">
        <f>IF(VLOOKUP(M23,[1]名簿!$B$42:$D$57,2,0)=0,"",VLOOKUP(M23,[1]名簿!$B$42:$D$57,2,0))</f>
        <v>佐賀東高</v>
      </c>
      <c r="O23" s="45" t="str">
        <f>IF(VLOOKUP(M23,[1]名簿!$B$42:$D$57,3,0)=0,"",VLOOKUP(M23,[1]名簿!$B$42:$D$57,3,0))</f>
        <v>管打８</v>
      </c>
      <c r="P23" s="53">
        <f t="shared" si="8"/>
        <v>0.66874999999999907</v>
      </c>
      <c r="Q23" s="82">
        <f t="shared" si="10"/>
        <v>0.6791666666666657</v>
      </c>
      <c r="R23" s="83" t="s">
        <v>11</v>
      </c>
      <c r="S23" s="84">
        <f t="shared" si="9"/>
        <v>0.69513888888888797</v>
      </c>
      <c r="T23" s="50" t="s">
        <v>15</v>
      </c>
      <c r="U23" s="47">
        <f t="shared" si="11"/>
        <v>0.7055555555555546</v>
      </c>
      <c r="V23" s="48" t="s">
        <v>11</v>
      </c>
      <c r="W23" s="51">
        <f t="shared" si="13"/>
        <v>0.70902777777777681</v>
      </c>
    </row>
    <row r="24" spans="1:23" ht="19.5" thickBot="1" x14ac:dyDescent="0.6">
      <c r="A24" s="52">
        <v>19</v>
      </c>
      <c r="B24" s="45" t="str">
        <f>IF(VLOOKUP(A24,[1]名簿!$B$2:$D$40,2,0)=0,"",VLOOKUP(A24,[1]名簿!$B$2:$D$40,2,0))</f>
        <v>早稲田佐賀中</v>
      </c>
      <c r="C24" s="45" t="str">
        <f>IF(VLOOKUP(A24,[1]名簿!$B$2:$D$40,3,0)=0,"",VLOOKUP(A24,[1]名簿!$B$2:$D$40,3,0))</f>
        <v>打楽器６</v>
      </c>
      <c r="D24" s="53">
        <f t="shared" si="14"/>
        <v>0.44583333333333303</v>
      </c>
      <c r="E24" s="85">
        <f t="shared" si="12"/>
        <v>0.45624999999999971</v>
      </c>
      <c r="F24" s="86" t="s">
        <v>11</v>
      </c>
      <c r="G24" s="87">
        <f t="shared" si="15"/>
        <v>0.47222222222222193</v>
      </c>
      <c r="H24" s="57"/>
      <c r="I24" s="54">
        <f t="shared" si="16"/>
        <v>0.48263888888888862</v>
      </c>
      <c r="J24" s="55" t="s">
        <v>11</v>
      </c>
      <c r="K24" s="58">
        <f t="shared" si="17"/>
        <v>0.48611111111111083</v>
      </c>
      <c r="L24" s="42"/>
      <c r="M24" s="43">
        <v>16</v>
      </c>
      <c r="N24" s="45" t="str">
        <f>IF(VLOOKUP(M24,[1]名簿!$B$42:$D$57,2,0)=0,"",VLOOKUP(M24,[1]名簿!$B$42:$D$57,2,0))</f>
        <v>鹿島高</v>
      </c>
      <c r="O24" s="45" t="str">
        <f>IF(VLOOKUP(M24,[1]名簿!$B$42:$D$57,3,0)=0,"",VLOOKUP(M24,[1]名簿!$B$42:$D$57,3,0))</f>
        <v>打楽器３</v>
      </c>
      <c r="P24" s="53">
        <f t="shared" si="8"/>
        <v>0.67291666666666572</v>
      </c>
      <c r="Q24" s="88">
        <f t="shared" si="10"/>
        <v>0.68333333333333235</v>
      </c>
      <c r="R24" s="89" t="s">
        <v>11</v>
      </c>
      <c r="S24" s="90">
        <f t="shared" si="9"/>
        <v>0.69930555555555463</v>
      </c>
      <c r="T24" s="50"/>
      <c r="U24" s="47">
        <f t="shared" si="11"/>
        <v>0.70972222222222126</v>
      </c>
      <c r="V24" s="48" t="s">
        <v>11</v>
      </c>
      <c r="W24" s="51">
        <f t="shared" si="13"/>
        <v>0.71319444444444346</v>
      </c>
    </row>
    <row r="25" spans="1:23" ht="20" thickTop="1" thickBot="1" x14ac:dyDescent="0.6">
      <c r="A25" s="52">
        <v>20</v>
      </c>
      <c r="B25" s="45" t="str">
        <f>IF(VLOOKUP(A25,[1]名簿!$B$2:$D$40,2,0)=0,"",VLOOKUP(A25,[1]名簿!$B$2:$D$40,2,0))</f>
        <v>城北中</v>
      </c>
      <c r="C25" s="45" t="str">
        <f>IF(VLOOKUP(A25,[1]名簿!$B$2:$D$40,3,0)=0,"",VLOOKUP(A25,[1]名簿!$B$2:$D$40,3,0))</f>
        <v>管打８</v>
      </c>
      <c r="D25" s="53">
        <f t="shared" si="14"/>
        <v>0.44999999999999968</v>
      </c>
      <c r="E25" s="54">
        <f t="shared" si="12"/>
        <v>0.46041666666666636</v>
      </c>
      <c r="F25" s="55" t="s">
        <v>11</v>
      </c>
      <c r="G25" s="56">
        <f t="shared" si="15"/>
        <v>0.47638888888888858</v>
      </c>
      <c r="H25" s="57" t="s">
        <v>18</v>
      </c>
      <c r="I25" s="54">
        <f t="shared" si="16"/>
        <v>0.48680555555555527</v>
      </c>
      <c r="J25" s="55" t="s">
        <v>11</v>
      </c>
      <c r="K25" s="58">
        <f t="shared" si="17"/>
        <v>0.49027777777777748</v>
      </c>
      <c r="L25" s="42"/>
      <c r="M25" s="126" t="s">
        <v>3</v>
      </c>
      <c r="N25" s="127"/>
      <c r="O25" s="60">
        <v>18</v>
      </c>
      <c r="P25" s="60" t="s">
        <v>8</v>
      </c>
      <c r="Q25" s="68">
        <f>W24</f>
        <v>0.71319444444444346</v>
      </c>
      <c r="R25" s="69" t="s">
        <v>11</v>
      </c>
      <c r="S25" s="70">
        <f>Q25+TIME(0,O25,0)</f>
        <v>0.72569444444444342</v>
      </c>
      <c r="T25" s="128"/>
      <c r="U25" s="128"/>
      <c r="V25" s="71"/>
      <c r="W25" s="72"/>
    </row>
    <row r="26" spans="1:23" ht="20" thickTop="1" thickBot="1" x14ac:dyDescent="0.6">
      <c r="A26" s="52">
        <v>21</v>
      </c>
      <c r="B26" s="45" t="str">
        <f>IF(VLOOKUP(A26,[1]名簿!$B$2:$D$40,2,0)=0,"",VLOOKUP(A26,[1]名簿!$B$2:$D$40,2,0))</f>
        <v>啓成中</v>
      </c>
      <c r="C26" s="45" t="str">
        <f>IF(VLOOKUP(A26,[1]名簿!$B$2:$D$40,3,0)=0,"",VLOOKUP(A26,[1]名簿!$B$2:$D$40,3,0))</f>
        <v>金管６</v>
      </c>
      <c r="D26" s="53">
        <f t="shared" si="14"/>
        <v>0.45416666666666633</v>
      </c>
      <c r="E26" s="54">
        <f t="shared" si="12"/>
        <v>0.46458333333333302</v>
      </c>
      <c r="F26" s="55" t="s">
        <v>11</v>
      </c>
      <c r="G26" s="56">
        <f t="shared" si="15"/>
        <v>0.48055555555555524</v>
      </c>
      <c r="H26" s="57" t="s">
        <v>19</v>
      </c>
      <c r="I26" s="54">
        <f t="shared" si="16"/>
        <v>0.49097222222222192</v>
      </c>
      <c r="J26" s="55" t="s">
        <v>11</v>
      </c>
      <c r="K26" s="58">
        <f t="shared" si="17"/>
        <v>0.49444444444444413</v>
      </c>
      <c r="L26" s="42"/>
      <c r="M26" s="136" t="s">
        <v>22</v>
      </c>
      <c r="N26" s="137"/>
      <c r="O26" s="137"/>
      <c r="P26" s="137"/>
      <c r="Q26" s="137"/>
      <c r="R26" s="137"/>
      <c r="S26" s="137"/>
      <c r="T26" s="91"/>
      <c r="U26" s="92">
        <v>0.72569444444444453</v>
      </c>
      <c r="V26" s="93" t="s">
        <v>11</v>
      </c>
      <c r="W26" s="94">
        <f>U26+TIME(0,15,0)</f>
        <v>0.73611111111111116</v>
      </c>
    </row>
    <row r="27" spans="1:23" ht="19" x14ac:dyDescent="0.55000000000000004">
      <c r="A27" s="52">
        <v>22</v>
      </c>
      <c r="B27" s="45" t="str">
        <f>IF(VLOOKUP(A27,[1]名簿!$B$2:$D$40,2,0)=0,"",VLOOKUP(A27,[1]名簿!$B$2:$D$40,2,0))</f>
        <v>有明中</v>
      </c>
      <c r="C27" s="45" t="str">
        <f>IF(VLOOKUP(A27,[1]名簿!$B$2:$D$40,3,0)=0,"",VLOOKUP(A27,[1]名簿!$B$2:$D$40,3,0))</f>
        <v>サックス３</v>
      </c>
      <c r="D27" s="53">
        <f t="shared" si="14"/>
        <v>0.45833333333333298</v>
      </c>
      <c r="E27" s="54">
        <f t="shared" si="12"/>
        <v>0.46874999999999967</v>
      </c>
      <c r="F27" s="55" t="s">
        <v>11</v>
      </c>
      <c r="G27" s="56">
        <f t="shared" si="15"/>
        <v>0.48472222222222189</v>
      </c>
      <c r="H27" s="57" t="s">
        <v>13</v>
      </c>
      <c r="I27" s="54">
        <f t="shared" si="16"/>
        <v>0.49513888888888857</v>
      </c>
      <c r="J27" s="55" t="s">
        <v>11</v>
      </c>
      <c r="K27" s="58">
        <f t="shared" si="17"/>
        <v>0.49861111111111078</v>
      </c>
      <c r="L27" s="42"/>
      <c r="M27" s="74">
        <v>1</v>
      </c>
      <c r="N27" s="75" t="str">
        <f>IF(VLOOKUP(M27,[1]名簿!$B$61:$D$68,2,0)=0,"",VLOOKUP(M27,[1]名簿!$B$61:$D$68,2,0))</f>
        <v>唐津音工房</v>
      </c>
      <c r="O27" s="75" t="str">
        <f>IF(VLOOKUP(M27,[1]名簿!$B$61:$D$68,3,0)=0,"",VLOOKUP(M27,[1]名簿!$B$61:$D$68,3,0))</f>
        <v>トランペット４</v>
      </c>
      <c r="P27" s="76">
        <f>Q27-TIME(0,15,0)</f>
        <v>0.68888888888888788</v>
      </c>
      <c r="Q27" s="82">
        <f>S27-TIME(0,23,0)</f>
        <v>0.69930555555555451</v>
      </c>
      <c r="R27" s="83" t="s">
        <v>11</v>
      </c>
      <c r="S27" s="84">
        <f>U27-TIME(0,15,0)</f>
        <v>0.71527777777777679</v>
      </c>
      <c r="T27" s="50" t="s">
        <v>19</v>
      </c>
      <c r="U27" s="82">
        <f>S25</f>
        <v>0.72569444444444342</v>
      </c>
      <c r="V27" s="83" t="s">
        <v>11</v>
      </c>
      <c r="W27" s="95">
        <f>U27+TIME(0,5,0)</f>
        <v>0.72916666666666563</v>
      </c>
    </row>
    <row r="28" spans="1:23" ht="19" x14ac:dyDescent="0.55000000000000004">
      <c r="A28" s="52">
        <v>23</v>
      </c>
      <c r="B28" s="45" t="str">
        <f>IF(VLOOKUP(A28,[1]名簿!$B$2:$D$40,2,0)=0,"",VLOOKUP(A28,[1]名簿!$B$2:$D$40,2,0))</f>
        <v>浜玉中</v>
      </c>
      <c r="C28" s="45" t="str">
        <f>IF(VLOOKUP(A28,[1]名簿!$B$2:$D$40,3,0)=0,"",VLOOKUP(A28,[1]名簿!$B$2:$D$40,3,0))</f>
        <v>管打７</v>
      </c>
      <c r="D28" s="53">
        <f t="shared" si="14"/>
        <v>0.46249999999999963</v>
      </c>
      <c r="E28" s="54">
        <f t="shared" si="12"/>
        <v>0.47291666666666632</v>
      </c>
      <c r="F28" s="55" t="s">
        <v>11</v>
      </c>
      <c r="G28" s="56">
        <f t="shared" si="15"/>
        <v>0.48888888888888854</v>
      </c>
      <c r="H28" s="57" t="s">
        <v>20</v>
      </c>
      <c r="I28" s="54">
        <f t="shared" si="16"/>
        <v>0.49930555555555522</v>
      </c>
      <c r="J28" s="55" t="s">
        <v>11</v>
      </c>
      <c r="K28" s="58">
        <f t="shared" si="17"/>
        <v>0.50277777777777743</v>
      </c>
      <c r="L28" s="42"/>
      <c r="M28" s="74">
        <v>2</v>
      </c>
      <c r="N28" s="75" t="str">
        <f>IF(VLOOKUP(M28,[1]名簿!$B$61:$D$68,2,0)=0,"",VLOOKUP(M28,[1]名簿!$B$61:$D$68,2,0))</f>
        <v>佐賀市民吹奏楽団</v>
      </c>
      <c r="O28" s="75" t="str">
        <f>IF(VLOOKUP(M28,[1]名簿!$B$61:$D$68,3,0)=0,"",VLOOKUP(M28,[1]名簿!$B$61:$D$68,3,0))</f>
        <v>打楽器５</v>
      </c>
      <c r="P28" s="76">
        <f>Q28-TIME(0,15,0)</f>
        <v>0.69305555555555454</v>
      </c>
      <c r="Q28" s="88">
        <f>S28-TIME(0,23,0)</f>
        <v>0.70347222222222117</v>
      </c>
      <c r="R28" s="89" t="s">
        <v>11</v>
      </c>
      <c r="S28" s="90">
        <f>U28-TIME(0,15,0)</f>
        <v>0.71944444444444344</v>
      </c>
      <c r="T28" s="50"/>
      <c r="U28" s="82">
        <f>W27+TIME(0,1,0)</f>
        <v>0.72986111111111007</v>
      </c>
      <c r="V28" s="83" t="s">
        <v>11</v>
      </c>
      <c r="W28" s="95">
        <f>U28+TIME(0,5,0)</f>
        <v>0.73333333333333228</v>
      </c>
    </row>
    <row r="29" spans="1:23" ht="19" x14ac:dyDescent="0.55000000000000004">
      <c r="A29" s="52">
        <v>24</v>
      </c>
      <c r="B29" s="45" t="str">
        <f>IF(VLOOKUP(A29,[1]名簿!$B$2:$D$40,2,0)=0,"",VLOOKUP(A29,[1]名簿!$B$2:$D$40,2,0))</f>
        <v>諸富中</v>
      </c>
      <c r="C29" s="45" t="str">
        <f>IF(VLOOKUP(A29,[1]名簿!$B$2:$D$40,3,0)=0,"",VLOOKUP(A29,[1]名簿!$B$2:$D$40,3,0))</f>
        <v>木管３</v>
      </c>
      <c r="D29" s="53">
        <f t="shared" si="14"/>
        <v>0.46666666666666629</v>
      </c>
      <c r="E29" s="54">
        <f t="shared" si="12"/>
        <v>0.47708333333333297</v>
      </c>
      <c r="F29" s="55" t="s">
        <v>11</v>
      </c>
      <c r="G29" s="56">
        <f t="shared" si="15"/>
        <v>0.49305555555555519</v>
      </c>
      <c r="H29" s="57" t="s">
        <v>18</v>
      </c>
      <c r="I29" s="54">
        <f t="shared" si="16"/>
        <v>0.50347222222222188</v>
      </c>
      <c r="J29" s="55" t="s">
        <v>11</v>
      </c>
      <c r="K29" s="58">
        <f t="shared" si="17"/>
        <v>0.50694444444444409</v>
      </c>
      <c r="L29" s="42"/>
      <c r="M29" s="74">
        <v>3</v>
      </c>
      <c r="N29" s="75" t="str">
        <f>IF(VLOOKUP(M29,[1]名簿!$B$61:$D$68,2,0)=0,"",VLOOKUP(M29,[1]名簿!$B$61:$D$68,2,0))</f>
        <v xml:space="preserve">Ensemble Sfidante </v>
      </c>
      <c r="O29" s="75" t="str">
        <f>IF(VLOOKUP(M29,[1]名簿!$B$61:$D$68,3,0)=0,"",VLOOKUP(M29,[1]名簿!$B$61:$D$68,3,0))</f>
        <v>バリテューバ４</v>
      </c>
      <c r="P29" s="76">
        <f t="shared" ref="P29:P34" si="18">Q29-TIME(0,15,0)</f>
        <v>0.69722222222222119</v>
      </c>
      <c r="Q29" s="82">
        <f t="shared" ref="Q29:Q34" si="19">S29-TIME(0,23,0)</f>
        <v>0.70763888888888782</v>
      </c>
      <c r="R29" s="83" t="s">
        <v>11</v>
      </c>
      <c r="S29" s="84">
        <f t="shared" ref="S29:S34" si="20">U29-TIME(0,15,0)</f>
        <v>0.72361111111111009</v>
      </c>
      <c r="T29" s="50" t="s">
        <v>13</v>
      </c>
      <c r="U29" s="82">
        <f t="shared" ref="U29:U34" si="21">W28+TIME(0,1,0)</f>
        <v>0.73402777777777672</v>
      </c>
      <c r="V29" s="83" t="s">
        <v>11</v>
      </c>
      <c r="W29" s="95">
        <f t="shared" ref="W29:W34" si="22">U29+TIME(0,5,0)</f>
        <v>0.73749999999999893</v>
      </c>
    </row>
    <row r="30" spans="1:23" ht="19" x14ac:dyDescent="0.55000000000000004">
      <c r="A30" s="52">
        <v>25</v>
      </c>
      <c r="B30" s="45" t="str">
        <f>IF(VLOOKUP(A30,[1]名簿!$B$2:$D$40,2,0)=0,"",VLOOKUP(A30,[1]名簿!$B$2:$D$40,2,0))</f>
        <v>昭栄中</v>
      </c>
      <c r="C30" s="45" t="str">
        <f>IF(VLOOKUP(A30,[1]名簿!$B$2:$D$40,3,0)=0,"",VLOOKUP(A30,[1]名簿!$B$2:$D$40,3,0))</f>
        <v>クラリネット８</v>
      </c>
      <c r="D30" s="53">
        <f t="shared" si="14"/>
        <v>0.47083333333333294</v>
      </c>
      <c r="E30" s="54">
        <f t="shared" si="12"/>
        <v>0.48124999999999962</v>
      </c>
      <c r="F30" s="55" t="s">
        <v>11</v>
      </c>
      <c r="G30" s="56">
        <f t="shared" si="15"/>
        <v>0.49722222222222184</v>
      </c>
      <c r="H30" s="57" t="s">
        <v>19</v>
      </c>
      <c r="I30" s="54">
        <f t="shared" si="16"/>
        <v>0.50763888888888853</v>
      </c>
      <c r="J30" s="55" t="s">
        <v>11</v>
      </c>
      <c r="K30" s="58">
        <f t="shared" si="17"/>
        <v>0.51111111111111074</v>
      </c>
      <c r="L30" s="42"/>
      <c r="M30" s="74">
        <v>4</v>
      </c>
      <c r="N30" s="75" t="str">
        <f>IF(VLOOKUP(M30,[1]名簿!$B$61:$D$68,2,0)=0,"",VLOOKUP(M30,[1]名簿!$B$61:$D$68,2,0))</f>
        <v>Reve Courir</v>
      </c>
      <c r="O30" s="75" t="str">
        <f>IF(VLOOKUP(M30,[1]名簿!$B$61:$D$68,3,0)=0,"",VLOOKUP(M30,[1]名簿!$B$61:$D$68,3,0))</f>
        <v>サックス４</v>
      </c>
      <c r="P30" s="76">
        <f t="shared" si="18"/>
        <v>0.70138888888888784</v>
      </c>
      <c r="Q30" s="82">
        <f t="shared" si="19"/>
        <v>0.71180555555555447</v>
      </c>
      <c r="R30" s="83" t="s">
        <v>11</v>
      </c>
      <c r="S30" s="84">
        <f t="shared" si="20"/>
        <v>0.72777777777777675</v>
      </c>
      <c r="T30" s="50" t="s">
        <v>20</v>
      </c>
      <c r="U30" s="82">
        <f t="shared" si="21"/>
        <v>0.73819444444444338</v>
      </c>
      <c r="V30" s="83" t="s">
        <v>11</v>
      </c>
      <c r="W30" s="95">
        <f t="shared" si="22"/>
        <v>0.74166666666666559</v>
      </c>
    </row>
    <row r="31" spans="1:23" ht="21.5" thickBot="1" x14ac:dyDescent="0.6">
      <c r="A31" s="52">
        <v>26</v>
      </c>
      <c r="B31" s="45" t="str">
        <f>IF(VLOOKUP(A31,[1]名簿!$B$2:$D$40,2,0)=0,"",VLOOKUP(A31,[1]名簿!$B$2:$D$40,2,0))</f>
        <v>城南中</v>
      </c>
      <c r="C31" s="45" t="str">
        <f>IF(VLOOKUP(A31,[1]名簿!$B$2:$D$40,3,0)=0,"",VLOOKUP(A31,[1]名簿!$B$2:$D$40,3,0))</f>
        <v>管打８</v>
      </c>
      <c r="D31" s="53">
        <f t="shared" si="14"/>
        <v>0.47499999999999964</v>
      </c>
      <c r="E31" s="54">
        <f t="shared" si="12"/>
        <v>0.48541666666666633</v>
      </c>
      <c r="F31" s="55" t="s">
        <v>11</v>
      </c>
      <c r="G31" s="56">
        <f t="shared" si="15"/>
        <v>0.50138888888888855</v>
      </c>
      <c r="H31" s="57" t="s">
        <v>13</v>
      </c>
      <c r="I31" s="54">
        <f t="shared" si="16"/>
        <v>0.51180555555555518</v>
      </c>
      <c r="J31" s="55" t="s">
        <v>11</v>
      </c>
      <c r="K31" s="58">
        <f t="shared" si="17"/>
        <v>0.51527777777777739</v>
      </c>
      <c r="L31" s="73">
        <f>K31-I19</f>
        <v>5.3472222222222032E-2</v>
      </c>
      <c r="M31" s="74">
        <v>5</v>
      </c>
      <c r="N31" s="75" t="str">
        <f>IF(VLOOKUP(M31,[1]名簿!$B$61:$D$68,2,0)=0,"",VLOOKUP(M31,[1]名簿!$B$61:$D$68,2,0))</f>
        <v>Blaze Symphonic Brass</v>
      </c>
      <c r="O31" s="75" t="str">
        <f>IF(VLOOKUP(M31,[1]名簿!$B$61:$D$68,3,0)=0,"",VLOOKUP(M31,[1]名簿!$B$61:$D$68,3,0))</f>
        <v>金管８</v>
      </c>
      <c r="P31" s="76">
        <f t="shared" si="18"/>
        <v>0.70555555555555449</v>
      </c>
      <c r="Q31" s="82">
        <f t="shared" si="19"/>
        <v>0.71597222222222112</v>
      </c>
      <c r="R31" s="83" t="s">
        <v>11</v>
      </c>
      <c r="S31" s="84">
        <f t="shared" si="20"/>
        <v>0.7319444444444434</v>
      </c>
      <c r="T31" s="50" t="s">
        <v>18</v>
      </c>
      <c r="U31" s="82">
        <f t="shared" si="21"/>
        <v>0.74236111111111003</v>
      </c>
      <c r="V31" s="83" t="s">
        <v>11</v>
      </c>
      <c r="W31" s="95">
        <f t="shared" si="22"/>
        <v>0.74583333333333224</v>
      </c>
    </row>
    <row r="32" spans="1:23" ht="20" thickTop="1" thickBot="1" x14ac:dyDescent="0.6">
      <c r="A32" s="138" t="s">
        <v>4</v>
      </c>
      <c r="B32" s="128"/>
      <c r="C32" s="128"/>
      <c r="D32" s="71"/>
      <c r="E32" s="68">
        <f>K31</f>
        <v>0.51527777777777739</v>
      </c>
      <c r="F32" s="71" t="s">
        <v>11</v>
      </c>
      <c r="G32" s="70">
        <f>E32+TIME(0,I32,0)</f>
        <v>0.54861111111111072</v>
      </c>
      <c r="H32" s="71"/>
      <c r="I32" s="71">
        <v>48</v>
      </c>
      <c r="J32" s="96" t="s">
        <v>8</v>
      </c>
      <c r="K32" s="72"/>
      <c r="L32" s="42"/>
      <c r="M32" s="74">
        <v>6</v>
      </c>
      <c r="N32" s="75" t="str">
        <f>IF(VLOOKUP(M32,[1]名簿!$B$61:$D$68,2,0)=0,"",VLOOKUP(M32,[1]名簿!$B$61:$D$68,2,0))</f>
        <v>Brass Ensemble Pals</v>
      </c>
      <c r="O32" s="75" t="str">
        <f>IF(VLOOKUP(M32,[1]名簿!$B$61:$D$68,3,0)=0,"",VLOOKUP(M32,[1]名簿!$B$61:$D$68,3,0))</f>
        <v>管打８</v>
      </c>
      <c r="P32" s="76">
        <f t="shared" si="18"/>
        <v>0.70972222222222114</v>
      </c>
      <c r="Q32" s="82">
        <f t="shared" si="19"/>
        <v>0.72013888888888777</v>
      </c>
      <c r="R32" s="83" t="s">
        <v>11</v>
      </c>
      <c r="S32" s="84">
        <f t="shared" si="20"/>
        <v>0.73611111111111005</v>
      </c>
      <c r="T32" s="50" t="s">
        <v>19</v>
      </c>
      <c r="U32" s="82">
        <f t="shared" si="21"/>
        <v>0.74652777777777668</v>
      </c>
      <c r="V32" s="83" t="s">
        <v>11</v>
      </c>
      <c r="W32" s="95">
        <f t="shared" si="22"/>
        <v>0.74999999999999889</v>
      </c>
    </row>
    <row r="33" spans="1:23" ht="19.5" thickTop="1" x14ac:dyDescent="0.55000000000000004">
      <c r="A33" s="74">
        <v>27</v>
      </c>
      <c r="B33" s="75" t="str">
        <f>IF(VLOOKUP(A33,[1]名簿!$B$2:$D$40,2,0)=0,"",VLOOKUP(A33,[1]名簿!$B$2:$D$40,2,0))</f>
        <v>鏡中</v>
      </c>
      <c r="C33" s="75" t="str">
        <f>IF(VLOOKUP(A33,[1]名簿!$B$2:$D$40,3,0)=0,"",VLOOKUP(A33,[1]名簿!$B$2:$D$40,3,0))</f>
        <v>管打７</v>
      </c>
      <c r="D33" s="76">
        <f>E33-TIME(0,15,0)</f>
        <v>0.51180555555555518</v>
      </c>
      <c r="E33" s="77">
        <f t="shared" ref="E33:E45" si="23">G33-TIME(0,23,0)</f>
        <v>0.52222222222222181</v>
      </c>
      <c r="F33" s="78" t="s">
        <v>11</v>
      </c>
      <c r="G33" s="79">
        <f>I33-TIME(0,15,0)</f>
        <v>0.53819444444444409</v>
      </c>
      <c r="H33" s="80" t="s">
        <v>20</v>
      </c>
      <c r="I33" s="77">
        <f>G32</f>
        <v>0.54861111111111072</v>
      </c>
      <c r="J33" s="78" t="s">
        <v>11</v>
      </c>
      <c r="K33" s="81">
        <f>I33+TIME(0,5,0)</f>
        <v>0.55208333333333293</v>
      </c>
      <c r="L33" s="42"/>
      <c r="M33" s="74">
        <v>7</v>
      </c>
      <c r="N33" s="75" t="str">
        <f>IF(VLOOKUP(M33,[1]名簿!$B$61:$D$68,2,0)=0,"",VLOOKUP(M33,[1]名簿!$B$61:$D$68,2,0))</f>
        <v>Saga'n Cla'z</v>
      </c>
      <c r="O33" s="75" t="str">
        <f>IF(VLOOKUP(M33,[1]名簿!$B$61:$D$68,3,0)=0,"",VLOOKUP(M33,[1]名簿!$B$61:$D$68,3,0))</f>
        <v>クラリネット４</v>
      </c>
      <c r="P33" s="76">
        <f t="shared" si="18"/>
        <v>0.7138888888888878</v>
      </c>
      <c r="Q33" s="82">
        <f t="shared" si="19"/>
        <v>0.72430555555555443</v>
      </c>
      <c r="R33" s="83" t="s">
        <v>11</v>
      </c>
      <c r="S33" s="84">
        <f t="shared" si="20"/>
        <v>0.7402777777777767</v>
      </c>
      <c r="T33" s="50" t="s">
        <v>13</v>
      </c>
      <c r="U33" s="82">
        <f t="shared" si="21"/>
        <v>0.75069444444444333</v>
      </c>
      <c r="V33" s="83" t="s">
        <v>11</v>
      </c>
      <c r="W33" s="95">
        <f t="shared" si="22"/>
        <v>0.75416666666666554</v>
      </c>
    </row>
    <row r="34" spans="1:23" ht="19.5" thickBot="1" x14ac:dyDescent="0.6">
      <c r="A34" s="43">
        <v>28</v>
      </c>
      <c r="B34" s="44" t="str">
        <f>IF(VLOOKUP(A34,[1]名簿!$B$2:$D$40,2,0)=0,"",VLOOKUP(A34,[1]名簿!$B$2:$D$40,2,0))</f>
        <v>金泉中</v>
      </c>
      <c r="C34" s="45" t="str">
        <f>IF(VLOOKUP(A34,[1]名簿!$B$2:$D$40,3,0)=0,"",VLOOKUP(A34,[1]名簿!$B$2:$D$40,3,0))</f>
        <v>管打６</v>
      </c>
      <c r="D34" s="53">
        <f t="shared" ref="D34:D45" si="24">E34-TIME(0,15,0)</f>
        <v>0.51597222222222183</v>
      </c>
      <c r="E34" s="54">
        <f t="shared" si="23"/>
        <v>0.52638888888888846</v>
      </c>
      <c r="F34" s="55" t="s">
        <v>11</v>
      </c>
      <c r="G34" s="56">
        <f t="shared" ref="G34:G45" si="25">I34-TIME(0,15,0)</f>
        <v>0.54236111111111074</v>
      </c>
      <c r="H34" s="57" t="s">
        <v>18</v>
      </c>
      <c r="I34" s="54">
        <f>K33+TIME(0,1,0)</f>
        <v>0.55277777777777737</v>
      </c>
      <c r="J34" s="55" t="s">
        <v>11</v>
      </c>
      <c r="K34" s="58">
        <f>I34+TIME(0,5,0)</f>
        <v>0.55624999999999958</v>
      </c>
      <c r="L34" s="42"/>
      <c r="M34" s="74">
        <v>8</v>
      </c>
      <c r="N34" s="75" t="str">
        <f>IF(VLOOKUP(M34,[1]名簿!$B$61:$D$68,2,0)=0,"",VLOOKUP(M34,[1]名簿!$B$61:$D$68,2,0))</f>
        <v>小城ｳｨﾝﾄﾞｱﾝｻﾝﾌﾞﾙ</v>
      </c>
      <c r="O34" s="75" t="str">
        <f>IF(VLOOKUP(M34,[1]名簿!$B$61:$D$68,3,0)=0,"",VLOOKUP(M34,[1]名簿!$B$61:$D$68,3,0))</f>
        <v>木管３</v>
      </c>
      <c r="P34" s="76">
        <f t="shared" si="18"/>
        <v>0.71805555555555445</v>
      </c>
      <c r="Q34" s="82">
        <f t="shared" si="19"/>
        <v>0.72847222222222108</v>
      </c>
      <c r="R34" s="83" t="s">
        <v>11</v>
      </c>
      <c r="S34" s="84">
        <f t="shared" si="20"/>
        <v>0.74444444444444335</v>
      </c>
      <c r="T34" s="50" t="s">
        <v>20</v>
      </c>
      <c r="U34" s="82">
        <f t="shared" si="21"/>
        <v>0.75486111111110998</v>
      </c>
      <c r="V34" s="83" t="s">
        <v>11</v>
      </c>
      <c r="W34" s="95">
        <f t="shared" si="22"/>
        <v>0.75833333333333219</v>
      </c>
    </row>
    <row r="35" spans="1:23" ht="19.5" thickTop="1" x14ac:dyDescent="0.55000000000000004">
      <c r="A35" s="52">
        <v>29</v>
      </c>
      <c r="B35" s="44" t="str">
        <f>IF(VLOOKUP(A35,[1]名簿!$B$2:$D$40,2,0)=0,"",VLOOKUP(A35,[1]名簿!$B$2:$D$40,2,0))</f>
        <v>芙蓉中</v>
      </c>
      <c r="C35" s="45" t="str">
        <f>IF(VLOOKUP(A35,[1]名簿!$B$2:$D$40,3,0)=0,"",VLOOKUP(A35,[1]名簿!$B$2:$D$40,3,0))</f>
        <v>管打８</v>
      </c>
      <c r="D35" s="53">
        <f t="shared" si="24"/>
        <v>0.52013888888888848</v>
      </c>
      <c r="E35" s="54">
        <f t="shared" si="23"/>
        <v>0.53055555555555511</v>
      </c>
      <c r="F35" s="55" t="s">
        <v>11</v>
      </c>
      <c r="G35" s="56">
        <f t="shared" si="25"/>
        <v>0.54652777777777739</v>
      </c>
      <c r="H35" s="57" t="s">
        <v>19</v>
      </c>
      <c r="I35" s="54">
        <f t="shared" ref="I35:I45" si="26">K34+TIME(0,1,0)</f>
        <v>0.55694444444444402</v>
      </c>
      <c r="J35" s="55" t="s">
        <v>11</v>
      </c>
      <c r="K35" s="58">
        <f t="shared" ref="K35:K45" si="27">I35+TIME(0,5,0)</f>
        <v>0.56041666666666623</v>
      </c>
      <c r="L35" s="42"/>
      <c r="M35" s="129" t="s">
        <v>23</v>
      </c>
      <c r="N35" s="130"/>
      <c r="O35" s="130"/>
      <c r="P35" s="130"/>
      <c r="Q35" s="97">
        <f>W34</f>
        <v>0.75833333333333219</v>
      </c>
      <c r="R35" s="98" t="s">
        <v>11</v>
      </c>
      <c r="S35" s="99">
        <f>Q35+TIME(0,U35,0)</f>
        <v>0.77777777777777668</v>
      </c>
      <c r="T35" s="100"/>
      <c r="U35" s="100">
        <v>28</v>
      </c>
      <c r="V35" s="101" t="s">
        <v>8</v>
      </c>
      <c r="W35" s="102"/>
    </row>
    <row r="36" spans="1:23" ht="19.5" thickBot="1" x14ac:dyDescent="0.6">
      <c r="A36" s="43">
        <v>30</v>
      </c>
      <c r="B36" s="44" t="str">
        <f>IF(VLOOKUP(A36,[1]名簿!$B$2:$D$40,2,0)=0,"",VLOOKUP(A36,[1]名簿!$B$2:$D$40,2,0))</f>
        <v>上峰中</v>
      </c>
      <c r="C36" s="45" t="str">
        <f>IF(VLOOKUP(A36,[1]名簿!$B$2:$D$40,3,0)=0,"",VLOOKUP(A36,[1]名簿!$B$2:$D$40,3,0))</f>
        <v>管打７</v>
      </c>
      <c r="D36" s="53">
        <f t="shared" si="24"/>
        <v>0.52430555555555514</v>
      </c>
      <c r="E36" s="54">
        <f t="shared" si="23"/>
        <v>0.53472222222222177</v>
      </c>
      <c r="F36" s="55" t="s">
        <v>11</v>
      </c>
      <c r="G36" s="56">
        <f t="shared" si="25"/>
        <v>0.55069444444444404</v>
      </c>
      <c r="H36" s="57" t="s">
        <v>13</v>
      </c>
      <c r="I36" s="54">
        <f t="shared" si="26"/>
        <v>0.56111111111111067</v>
      </c>
      <c r="J36" s="55" t="s">
        <v>11</v>
      </c>
      <c r="K36" s="58">
        <f t="shared" si="27"/>
        <v>0.56458333333333288</v>
      </c>
      <c r="L36" s="42"/>
      <c r="M36" s="131" t="s">
        <v>24</v>
      </c>
      <c r="N36" s="132"/>
      <c r="O36" s="132"/>
      <c r="P36" s="132"/>
      <c r="Q36" s="92">
        <f>S35</f>
        <v>0.77777777777777668</v>
      </c>
      <c r="R36" s="103" t="s">
        <v>11</v>
      </c>
      <c r="S36" s="104">
        <f>Q36+TIME(0,U36,0)</f>
        <v>0.78819444444444331</v>
      </c>
      <c r="T36" s="103"/>
      <c r="U36" s="105">
        <v>15</v>
      </c>
      <c r="V36" s="106" t="s">
        <v>8</v>
      </c>
      <c r="W36" s="107"/>
    </row>
    <row r="37" spans="1:23" ht="19" x14ac:dyDescent="0.55000000000000004">
      <c r="A37" s="52">
        <v>31</v>
      </c>
      <c r="B37" s="44" t="str">
        <f>IF(VLOOKUP(A37,[1]名簿!$B$2:$D$40,2,0)=0,"",VLOOKUP(A37,[1]名簿!$B$2:$D$40,2,0))</f>
        <v>嬉野中</v>
      </c>
      <c r="C37" s="45" t="str">
        <f>IF(VLOOKUP(A37,[1]名簿!$B$2:$D$40,3,0)=0,"",VLOOKUP(A37,[1]名簿!$B$2:$D$40,3,0))</f>
        <v>管打８</v>
      </c>
      <c r="D37" s="53">
        <f t="shared" si="24"/>
        <v>0.52847222222222179</v>
      </c>
      <c r="E37" s="54">
        <f t="shared" si="23"/>
        <v>0.53888888888888842</v>
      </c>
      <c r="F37" s="55" t="s">
        <v>11</v>
      </c>
      <c r="G37" s="56">
        <f t="shared" si="25"/>
        <v>0.55486111111111069</v>
      </c>
      <c r="H37" s="57" t="s">
        <v>20</v>
      </c>
      <c r="I37" s="54">
        <f t="shared" si="26"/>
        <v>0.56527777777777732</v>
      </c>
      <c r="J37" s="55" t="s">
        <v>11</v>
      </c>
      <c r="K37" s="58">
        <f t="shared" si="27"/>
        <v>0.56874999999999953</v>
      </c>
      <c r="L37" s="42"/>
      <c r="M37" s="133" t="s">
        <v>25</v>
      </c>
      <c r="N37" s="133"/>
      <c r="O37" s="133" t="s">
        <v>30</v>
      </c>
      <c r="P37" s="133"/>
      <c r="Q37" s="134" t="s">
        <v>31</v>
      </c>
      <c r="R37" s="134"/>
      <c r="S37" s="134"/>
      <c r="T37" s="134"/>
      <c r="U37" s="108"/>
      <c r="V37" s="108"/>
      <c r="W37" s="108"/>
    </row>
    <row r="38" spans="1:23" ht="19" x14ac:dyDescent="0.55000000000000004">
      <c r="A38" s="43">
        <v>32</v>
      </c>
      <c r="B38" s="44" t="str">
        <f>IF(VLOOKUP(A38,[1]名簿!$B$2:$D$40,2,0)=0,"",VLOOKUP(A38,[1]名簿!$B$2:$D$40,2,0))</f>
        <v>鍋島中</v>
      </c>
      <c r="C38" s="45" t="str">
        <f>IF(VLOOKUP(A38,[1]名簿!$B$2:$D$40,3,0)=0,"",VLOOKUP(A38,[1]名簿!$B$2:$D$40,3,0))</f>
        <v>サックス３</v>
      </c>
      <c r="D38" s="53">
        <f t="shared" si="24"/>
        <v>0.53263888888888844</v>
      </c>
      <c r="E38" s="54">
        <f t="shared" si="23"/>
        <v>0.54305555555555507</v>
      </c>
      <c r="F38" s="55" t="s">
        <v>11</v>
      </c>
      <c r="G38" s="56">
        <f t="shared" si="25"/>
        <v>0.55902777777777735</v>
      </c>
      <c r="H38" s="57" t="s">
        <v>18</v>
      </c>
      <c r="I38" s="54">
        <f t="shared" si="26"/>
        <v>0.56944444444444398</v>
      </c>
      <c r="J38" s="55" t="s">
        <v>11</v>
      </c>
      <c r="K38" s="58">
        <f t="shared" si="27"/>
        <v>0.57291666666666619</v>
      </c>
      <c r="L38" s="42"/>
      <c r="M38" s="135" t="s">
        <v>26</v>
      </c>
      <c r="N38" s="135"/>
      <c r="O38" s="109"/>
      <c r="P38" s="109"/>
      <c r="Q38" s="110"/>
      <c r="R38" s="110"/>
      <c r="S38" s="110"/>
      <c r="T38" s="110"/>
      <c r="U38" s="110"/>
      <c r="V38" s="110"/>
      <c r="W38" s="110"/>
    </row>
    <row r="39" spans="1:23" ht="19" x14ac:dyDescent="0.55000000000000004">
      <c r="A39" s="52">
        <v>33</v>
      </c>
      <c r="B39" s="44" t="str">
        <f>IF(VLOOKUP(A39,[1]名簿!$B$2:$D$40,2,0)=0,"",VLOOKUP(A39,[1]名簿!$B$2:$D$40,2,0))</f>
        <v>相知中</v>
      </c>
      <c r="C39" s="45" t="str">
        <f>IF(VLOOKUP(A39,[1]名簿!$B$2:$D$40,3,0)=0,"",VLOOKUP(A39,[1]名簿!$B$2:$D$40,3,0))</f>
        <v>木管５</v>
      </c>
      <c r="D39" s="53">
        <f t="shared" si="24"/>
        <v>0.53680555555555509</v>
      </c>
      <c r="E39" s="54">
        <f t="shared" si="23"/>
        <v>0.54722222222222172</v>
      </c>
      <c r="F39" s="55" t="s">
        <v>11</v>
      </c>
      <c r="G39" s="56">
        <f t="shared" si="25"/>
        <v>0.563194444444444</v>
      </c>
      <c r="H39" s="57" t="s">
        <v>19</v>
      </c>
      <c r="I39" s="54">
        <f t="shared" si="26"/>
        <v>0.57361111111111063</v>
      </c>
      <c r="J39" s="55" t="s">
        <v>11</v>
      </c>
      <c r="K39" s="58">
        <f t="shared" si="27"/>
        <v>0.57708333333333284</v>
      </c>
      <c r="L39" s="42"/>
      <c r="M39" s="111"/>
      <c r="N39" s="111"/>
      <c r="O39" s="109"/>
      <c r="P39" s="109"/>
      <c r="Q39" s="110"/>
      <c r="R39" s="110"/>
      <c r="S39" s="110"/>
      <c r="T39" s="110"/>
      <c r="U39" s="110"/>
      <c r="V39" s="110"/>
      <c r="W39" s="110"/>
    </row>
    <row r="40" spans="1:23" ht="19" x14ac:dyDescent="0.55000000000000004">
      <c r="A40" s="43">
        <v>34</v>
      </c>
      <c r="B40" s="44" t="str">
        <f>IF(VLOOKUP(A40,[1]名簿!$B$2:$D$40,2,0)=0,"",VLOOKUP(A40,[1]名簿!$B$2:$D$40,2,0))</f>
        <v>大和中</v>
      </c>
      <c r="C40" s="45" t="str">
        <f>IF(VLOOKUP(A40,[1]名簿!$B$2:$D$40,3,0)=0,"",VLOOKUP(A40,[1]名簿!$B$2:$D$40,3,0))</f>
        <v>管楽８</v>
      </c>
      <c r="D40" s="53">
        <f t="shared" si="24"/>
        <v>0.54097222222222174</v>
      </c>
      <c r="E40" s="54">
        <f t="shared" si="23"/>
        <v>0.55138888888888837</v>
      </c>
      <c r="F40" s="55" t="s">
        <v>11</v>
      </c>
      <c r="G40" s="56">
        <f t="shared" si="25"/>
        <v>0.56736111111111065</v>
      </c>
      <c r="H40" s="57" t="s">
        <v>13</v>
      </c>
      <c r="I40" s="54">
        <f t="shared" si="26"/>
        <v>0.57777777777777728</v>
      </c>
      <c r="J40" s="55" t="s">
        <v>11</v>
      </c>
      <c r="K40" s="58">
        <f t="shared" si="27"/>
        <v>0.58124999999999949</v>
      </c>
      <c r="L40" s="112"/>
      <c r="M40" s="111"/>
      <c r="N40" s="111"/>
      <c r="O40" s="109"/>
      <c r="P40" s="109"/>
      <c r="Q40" s="110"/>
      <c r="R40" s="110"/>
      <c r="S40" s="110"/>
      <c r="T40" s="110"/>
      <c r="U40" s="110"/>
      <c r="V40" s="110"/>
      <c r="W40" s="110"/>
    </row>
    <row r="41" spans="1:23" ht="19" customHeight="1" x14ac:dyDescent="0.55000000000000004">
      <c r="A41" s="52">
        <v>35</v>
      </c>
      <c r="B41" s="44" t="str">
        <f>IF(VLOOKUP(A41,[1]名簿!$B$2:$D$40,2,0)=0,"",VLOOKUP(A41,[1]名簿!$B$2:$D$40,2,0))</f>
        <v>城東中</v>
      </c>
      <c r="C41" s="45" t="str">
        <f>IF(VLOOKUP(A41,[1]名簿!$B$2:$D$40,3,0)=0,"",VLOOKUP(A41,[1]名簿!$B$2:$D$40,3,0))</f>
        <v>管打８</v>
      </c>
      <c r="D41" s="53">
        <f t="shared" si="24"/>
        <v>0.5451388888888884</v>
      </c>
      <c r="E41" s="54">
        <f t="shared" si="23"/>
        <v>0.55555555555555503</v>
      </c>
      <c r="F41" s="55" t="s">
        <v>11</v>
      </c>
      <c r="G41" s="56">
        <f t="shared" si="25"/>
        <v>0.5715277777777773</v>
      </c>
      <c r="H41" s="57" t="s">
        <v>20</v>
      </c>
      <c r="I41" s="54">
        <f t="shared" si="26"/>
        <v>0.58194444444444393</v>
      </c>
      <c r="J41" s="55" t="s">
        <v>11</v>
      </c>
      <c r="K41" s="58">
        <f t="shared" si="27"/>
        <v>0.58541666666666614</v>
      </c>
      <c r="L41" s="112"/>
      <c r="M41" s="125" t="s">
        <v>27</v>
      </c>
      <c r="N41" s="125"/>
      <c r="O41" s="125"/>
      <c r="P41" s="125"/>
      <c r="Q41" s="125"/>
      <c r="R41" s="125"/>
      <c r="S41" s="125"/>
      <c r="T41" s="125"/>
      <c r="U41" s="125"/>
      <c r="V41" s="125"/>
      <c r="W41" s="125"/>
    </row>
    <row r="42" spans="1:23" ht="19" x14ac:dyDescent="0.55000000000000004">
      <c r="A42" s="43">
        <v>36</v>
      </c>
      <c r="B42" s="44" t="str">
        <f>IF(VLOOKUP(A42,[1]名簿!$B$2:$D$40,2,0)=0,"",VLOOKUP(A42,[1]名簿!$B$2:$D$40,2,0))</f>
        <v>唐津第五中</v>
      </c>
      <c r="C42" s="45" t="str">
        <f>IF(VLOOKUP(A42,[1]名簿!$B$2:$D$40,3,0)=0,"",VLOOKUP(A42,[1]名簿!$B$2:$D$40,3,0))</f>
        <v>管楽７</v>
      </c>
      <c r="D42" s="53">
        <f t="shared" si="24"/>
        <v>0.54930555555555505</v>
      </c>
      <c r="E42" s="54">
        <f t="shared" si="23"/>
        <v>0.55972222222222168</v>
      </c>
      <c r="F42" s="55" t="s">
        <v>11</v>
      </c>
      <c r="G42" s="56">
        <f t="shared" si="25"/>
        <v>0.57569444444444395</v>
      </c>
      <c r="H42" s="57" t="s">
        <v>18</v>
      </c>
      <c r="I42" s="54">
        <f t="shared" si="26"/>
        <v>0.58611111111111058</v>
      </c>
      <c r="J42" s="55" t="s">
        <v>11</v>
      </c>
      <c r="K42" s="58">
        <f t="shared" si="27"/>
        <v>0.58958333333333279</v>
      </c>
      <c r="L42" s="112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3" ht="19" x14ac:dyDescent="0.55000000000000004">
      <c r="A43" s="52">
        <v>37</v>
      </c>
      <c r="B43" s="44" t="str">
        <f>IF(VLOOKUP(A43,[1]名簿!$B$2:$D$40,2,0)=0,"",VLOOKUP(A43,[1]名簿!$B$2:$D$40,2,0))</f>
        <v>東脊振中</v>
      </c>
      <c r="C43" s="45" t="str">
        <f>IF(VLOOKUP(A43,[1]名簿!$B$2:$D$40,3,0)=0,"",VLOOKUP(A43,[1]名簿!$B$2:$D$40,3,0))</f>
        <v>打楽器３</v>
      </c>
      <c r="D43" s="53">
        <f t="shared" si="24"/>
        <v>0.5534722222222217</v>
      </c>
      <c r="E43" s="85">
        <f t="shared" si="23"/>
        <v>0.56388888888888833</v>
      </c>
      <c r="F43" s="86" t="s">
        <v>11</v>
      </c>
      <c r="G43" s="87">
        <f t="shared" si="25"/>
        <v>0.57986111111111061</v>
      </c>
      <c r="H43" s="57"/>
      <c r="I43" s="54">
        <f t="shared" si="26"/>
        <v>0.59027777777777724</v>
      </c>
      <c r="J43" s="55" t="s">
        <v>11</v>
      </c>
      <c r="K43" s="58">
        <f t="shared" si="27"/>
        <v>0.59374999999999944</v>
      </c>
      <c r="L43" s="112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ht="19" x14ac:dyDescent="0.55000000000000004">
      <c r="A44" s="43">
        <v>38</v>
      </c>
      <c r="B44" s="44" t="str">
        <f>IF(VLOOKUP(A44,[1]名簿!$B$2:$D$40,2,0)=0,"",VLOOKUP(A44,[1]名簿!$B$2:$D$40,2,0))</f>
        <v>大町ひじり学園</v>
      </c>
      <c r="C44" s="45" t="str">
        <f>IF(VLOOKUP(A44,[1]名簿!$B$2:$D$40,3,0)=0,"",VLOOKUP(A44,[1]名簿!$B$2:$D$40,3,0))</f>
        <v>管打６</v>
      </c>
      <c r="D44" s="53">
        <f t="shared" si="24"/>
        <v>0.55763888888888835</v>
      </c>
      <c r="E44" s="54">
        <f t="shared" si="23"/>
        <v>0.56805555555555498</v>
      </c>
      <c r="F44" s="55" t="s">
        <v>11</v>
      </c>
      <c r="G44" s="56">
        <f t="shared" si="25"/>
        <v>0.58402777777777726</v>
      </c>
      <c r="H44" s="57" t="s">
        <v>19</v>
      </c>
      <c r="I44" s="54">
        <f t="shared" si="26"/>
        <v>0.59444444444444389</v>
      </c>
      <c r="J44" s="55" t="s">
        <v>11</v>
      </c>
      <c r="K44" s="58">
        <f t="shared" si="27"/>
        <v>0.5979166666666661</v>
      </c>
      <c r="L44" s="42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</row>
    <row r="45" spans="1:23" ht="19.5" thickBot="1" x14ac:dyDescent="0.6">
      <c r="A45" s="52">
        <v>39</v>
      </c>
      <c r="B45" s="44" t="str">
        <f>IF(VLOOKUP(A45,[1]名簿!$B$2:$D$40,2,0)=0,"",VLOOKUP(A45,[1]名簿!$B$2:$D$40,2,0))</f>
        <v>城西中</v>
      </c>
      <c r="C45" s="45" t="str">
        <f>IF(VLOOKUP(A45,[1]名簿!$B$2:$D$40,3,0)=0,"",VLOOKUP(A45,[1]名簿!$B$2:$D$40,3,0))</f>
        <v>木管５</v>
      </c>
      <c r="D45" s="53">
        <f t="shared" si="24"/>
        <v>0.561805555555555</v>
      </c>
      <c r="E45" s="54">
        <f t="shared" si="23"/>
        <v>0.57222222222222163</v>
      </c>
      <c r="F45" s="55" t="s">
        <v>11</v>
      </c>
      <c r="G45" s="56">
        <f t="shared" si="25"/>
        <v>0.58819444444444391</v>
      </c>
      <c r="H45" s="57" t="s">
        <v>13</v>
      </c>
      <c r="I45" s="54">
        <f t="shared" si="26"/>
        <v>0.59861111111111054</v>
      </c>
      <c r="J45" s="55" t="s">
        <v>11</v>
      </c>
      <c r="K45" s="58">
        <f t="shared" si="27"/>
        <v>0.60208333333333275</v>
      </c>
      <c r="L45" s="42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22" thickTop="1" thickBot="1" x14ac:dyDescent="0.6">
      <c r="A46" s="115">
        <v>1</v>
      </c>
      <c r="B46" s="116" t="str">
        <f>IF(VLOOKUP(A46,[1]名簿!$B$70:$D$70,2,0)=0,"",VLOOKUP(A46,[1]名簿!$B$70:$D$70,2,0))</f>
        <v>嬉野小</v>
      </c>
      <c r="C46" s="116" t="str">
        <f>IF(VLOOKUP(A46,[1]名簿!$B$70:$D$70,3,0)=0,"",VLOOKUP(A46,[1]名簿!$B$70:$D$70,3,0))</f>
        <v>金管１０</v>
      </c>
      <c r="D46" s="117">
        <f>E46-TIME(0,15,0)</f>
        <v>0.56597222222222165</v>
      </c>
      <c r="E46" s="118">
        <f>G46-TIME(0,23,0)</f>
        <v>0.57638888888888828</v>
      </c>
      <c r="F46" s="119" t="s">
        <v>11</v>
      </c>
      <c r="G46" s="120">
        <f>I46-TIME(0,15,0)</f>
        <v>0.59236111111111056</v>
      </c>
      <c r="H46" s="121" t="s">
        <v>20</v>
      </c>
      <c r="I46" s="118">
        <f>K45+TIME(0,1,0)</f>
        <v>0.60277777777777719</v>
      </c>
      <c r="J46" s="119" t="s">
        <v>11</v>
      </c>
      <c r="K46" s="122">
        <f>I46+TIME(0,5,0)</f>
        <v>0.6062499999999994</v>
      </c>
      <c r="L46" s="73">
        <f>K46-I33</f>
        <v>5.7638888888888684E-2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20" thickTop="1" thickBot="1" x14ac:dyDescent="0.6">
      <c r="A47" s="126" t="s">
        <v>3</v>
      </c>
      <c r="B47" s="127"/>
      <c r="C47" s="60">
        <v>2</v>
      </c>
      <c r="D47" s="60" t="s">
        <v>8</v>
      </c>
      <c r="E47" s="68">
        <f>K46</f>
        <v>0.6062499999999994</v>
      </c>
      <c r="F47" s="69" t="s">
        <v>11</v>
      </c>
      <c r="G47" s="70">
        <f>E47+TIME(0,C47,0)</f>
        <v>0.60763888888888828</v>
      </c>
      <c r="H47" s="128"/>
      <c r="I47" s="128"/>
      <c r="J47" s="71"/>
      <c r="K47" s="7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21.5" thickTop="1" x14ac:dyDescent="0.55000000000000004">
      <c r="A48" s="42"/>
      <c r="B48" s="42"/>
      <c r="C48" s="42"/>
      <c r="D48" s="123"/>
      <c r="E48" s="123"/>
      <c r="F48" s="124"/>
      <c r="G48" s="123"/>
      <c r="H48" s="124"/>
      <c r="I48" s="123"/>
      <c r="J48" s="124"/>
      <c r="K48" s="123"/>
      <c r="L48" s="73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</sheetData>
  <mergeCells count="28">
    <mergeCell ref="C1:D1"/>
    <mergeCell ref="E1:R1"/>
    <mergeCell ref="U1:W1"/>
    <mergeCell ref="E2:G2"/>
    <mergeCell ref="I2:K2"/>
    <mergeCell ref="Q2:S2"/>
    <mergeCell ref="U2:W2"/>
    <mergeCell ref="A32:C32"/>
    <mergeCell ref="A3:D3"/>
    <mergeCell ref="A4:B4"/>
    <mergeCell ref="M7:N7"/>
    <mergeCell ref="T7:U7"/>
    <mergeCell ref="M16:N16"/>
    <mergeCell ref="T16:U16"/>
    <mergeCell ref="A18:B18"/>
    <mergeCell ref="H18:I18"/>
    <mergeCell ref="M25:N25"/>
    <mergeCell ref="T25:U25"/>
    <mergeCell ref="M26:S26"/>
    <mergeCell ref="M41:W42"/>
    <mergeCell ref="A47:B47"/>
    <mergeCell ref="H47:I47"/>
    <mergeCell ref="M35:P35"/>
    <mergeCell ref="M36:P36"/>
    <mergeCell ref="M37:N37"/>
    <mergeCell ref="O37:P37"/>
    <mergeCell ref="Q37:T37"/>
    <mergeCell ref="M38:N38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2017-11-24T01:31:27Z</dcterms:created>
  <dcterms:modified xsi:type="dcterms:W3CDTF">2017-11-24T01:37:31Z</dcterms:modified>
</cp:coreProperties>
</file>