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8355"/>
  </bookViews>
  <sheets>
    <sheet name="二日目" sheetId="1" r:id="rId1"/>
  </sheets>
  <externalReferences>
    <externalReference r:id="rId2"/>
  </externalReferences>
  <definedNames>
    <definedName name="_xlnm.Print_Area" localSheetId="0">二日目!$A$1:$O$29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25" i="1"/>
  <c r="B24" i="1"/>
  <c r="B23" i="1"/>
  <c r="B22" i="1"/>
  <c r="B20" i="1"/>
  <c r="B19" i="1"/>
  <c r="B18" i="1"/>
  <c r="B17" i="1"/>
  <c r="B16" i="1"/>
  <c r="B14" i="1"/>
  <c r="B13" i="1"/>
  <c r="B12" i="1"/>
  <c r="B11" i="1"/>
  <c r="B10" i="1"/>
  <c r="B7" i="1"/>
  <c r="M5" i="1"/>
  <c r="K5" i="1" s="1"/>
  <c r="I5" i="1" s="1"/>
  <c r="G5" i="1" s="1"/>
  <c r="B5" i="1"/>
  <c r="K3" i="1"/>
  <c r="L1" i="1"/>
  <c r="L5" i="1" l="1"/>
  <c r="E5" i="1"/>
  <c r="D5" i="1" s="1"/>
  <c r="C5" i="1" s="1"/>
  <c r="O5" i="1"/>
  <c r="M7" i="1" s="1"/>
  <c r="K7" i="1" l="1"/>
  <c r="I7" i="1" s="1"/>
  <c r="G7" i="1" s="1"/>
  <c r="O7" i="1"/>
  <c r="P7" i="1" l="1"/>
  <c r="I8" i="1"/>
  <c r="K8" i="1" s="1"/>
  <c r="M10" i="1" s="1"/>
  <c r="E7" i="1"/>
  <c r="D7" i="1" s="1"/>
  <c r="C7" i="1" s="1"/>
  <c r="L7" i="1"/>
  <c r="O10" i="1" l="1"/>
  <c r="M11" i="1" s="1"/>
  <c r="K10" i="1"/>
  <c r="I10" i="1" s="1"/>
  <c r="G10" i="1" s="1"/>
  <c r="L10" i="1" l="1"/>
  <c r="E10" i="1"/>
  <c r="D10" i="1" s="1"/>
  <c r="C10" i="1" s="1"/>
  <c r="O11" i="1"/>
  <c r="M12" i="1" s="1"/>
  <c r="K11" i="1"/>
  <c r="I11" i="1" s="1"/>
  <c r="G11" i="1" s="1"/>
  <c r="E11" i="1" l="1"/>
  <c r="D11" i="1" s="1"/>
  <c r="C11" i="1" s="1"/>
  <c r="L11" i="1"/>
  <c r="O12" i="1"/>
  <c r="M13" i="1" s="1"/>
  <c r="K12" i="1"/>
  <c r="I12" i="1" s="1"/>
  <c r="G12" i="1" s="1"/>
  <c r="L12" i="1" l="1"/>
  <c r="E12" i="1"/>
  <c r="D12" i="1" s="1"/>
  <c r="C12" i="1" s="1"/>
  <c r="O13" i="1"/>
  <c r="M14" i="1" s="1"/>
  <c r="K13" i="1"/>
  <c r="I13" i="1" s="1"/>
  <c r="G13" i="1" s="1"/>
  <c r="E13" i="1" l="1"/>
  <c r="D13" i="1" s="1"/>
  <c r="C13" i="1" s="1"/>
  <c r="L13" i="1"/>
  <c r="K14" i="1"/>
  <c r="I14" i="1" s="1"/>
  <c r="G14" i="1" s="1"/>
  <c r="O14" i="1"/>
  <c r="I15" i="1" l="1"/>
  <c r="K15" i="1" s="1"/>
  <c r="M16" i="1" s="1"/>
  <c r="P14" i="1"/>
  <c r="L14" i="1"/>
  <c r="E14" i="1"/>
  <c r="D14" i="1" s="1"/>
  <c r="C14" i="1" s="1"/>
  <c r="K16" i="1" l="1"/>
  <c r="I16" i="1" s="1"/>
  <c r="G16" i="1" s="1"/>
  <c r="O16" i="1"/>
  <c r="M17" i="1" s="1"/>
  <c r="O17" i="1" l="1"/>
  <c r="M18" i="1" s="1"/>
  <c r="K17" i="1"/>
  <c r="I17" i="1" s="1"/>
  <c r="G17" i="1" s="1"/>
  <c r="L16" i="1"/>
  <c r="E16" i="1"/>
  <c r="D16" i="1" s="1"/>
  <c r="C16" i="1" s="1"/>
  <c r="L17" i="1" l="1"/>
  <c r="E17" i="1"/>
  <c r="D17" i="1" s="1"/>
  <c r="C17" i="1" s="1"/>
  <c r="K18" i="1"/>
  <c r="I18" i="1" s="1"/>
  <c r="G18" i="1" s="1"/>
  <c r="O18" i="1"/>
  <c r="M19" i="1" s="1"/>
  <c r="K19" i="1" l="1"/>
  <c r="I19" i="1" s="1"/>
  <c r="G19" i="1" s="1"/>
  <c r="O19" i="1"/>
  <c r="M20" i="1" s="1"/>
  <c r="E18" i="1"/>
  <c r="D18" i="1" s="1"/>
  <c r="C18" i="1" s="1"/>
  <c r="L18" i="1"/>
  <c r="K20" i="1" l="1"/>
  <c r="I20" i="1" s="1"/>
  <c r="G20" i="1" s="1"/>
  <c r="O20" i="1"/>
  <c r="L19" i="1"/>
  <c r="E19" i="1"/>
  <c r="D19" i="1" s="1"/>
  <c r="C19" i="1" s="1"/>
  <c r="P20" i="1" l="1"/>
  <c r="I21" i="1"/>
  <c r="K21" i="1" s="1"/>
  <c r="M22" i="1" s="1"/>
  <c r="E20" i="1"/>
  <c r="D20" i="1" s="1"/>
  <c r="C20" i="1" s="1"/>
  <c r="L20" i="1"/>
  <c r="O22" i="1" l="1"/>
  <c r="M23" i="1" s="1"/>
  <c r="K22" i="1"/>
  <c r="I22" i="1" s="1"/>
  <c r="G22" i="1" s="1"/>
  <c r="E22" i="1" l="1"/>
  <c r="D22" i="1" s="1"/>
  <c r="C22" i="1" s="1"/>
  <c r="L22" i="1"/>
  <c r="K23" i="1"/>
  <c r="I23" i="1" s="1"/>
  <c r="G23" i="1" s="1"/>
  <c r="O23" i="1"/>
  <c r="M24" i="1" s="1"/>
  <c r="O24" i="1" l="1"/>
  <c r="M25" i="1" s="1"/>
  <c r="K24" i="1"/>
  <c r="I24" i="1" s="1"/>
  <c r="G24" i="1" s="1"/>
  <c r="L23" i="1"/>
  <c r="E23" i="1"/>
  <c r="D23" i="1" s="1"/>
  <c r="C23" i="1" s="1"/>
  <c r="L24" i="1" l="1"/>
  <c r="E24" i="1"/>
  <c r="D24" i="1" s="1"/>
  <c r="C24" i="1" s="1"/>
  <c r="K25" i="1"/>
  <c r="I25" i="1" s="1"/>
  <c r="G25" i="1" s="1"/>
  <c r="O25" i="1"/>
  <c r="M26" i="1" s="1"/>
  <c r="O26" i="1" l="1"/>
  <c r="K26" i="1"/>
  <c r="I26" i="1" s="1"/>
  <c r="G26" i="1" s="1"/>
  <c r="L25" i="1"/>
  <c r="E25" i="1"/>
  <c r="D25" i="1" s="1"/>
  <c r="C25" i="1" s="1"/>
  <c r="L26" i="1" l="1"/>
  <c r="E26" i="1"/>
  <c r="D26" i="1" s="1"/>
  <c r="C26" i="1" s="1"/>
  <c r="I27" i="1"/>
  <c r="P26" i="1"/>
</calcChain>
</file>

<file path=xl/sharedStrings.xml><?xml version="1.0" encoding="utf-8"?>
<sst xmlns="http://schemas.openxmlformats.org/spreadsheetml/2006/main" count="98" uniqueCount="33">
  <si>
    <t>第63回佐賀県吹奏楽大会進行表（第二日目）</t>
    <rPh sb="0" eb="1">
      <t>ダイ</t>
    </rPh>
    <rPh sb="3" eb="4">
      <t>カイ</t>
    </rPh>
    <rPh sb="4" eb="7">
      <t>サガケン</t>
    </rPh>
    <rPh sb="7" eb="10">
      <t>スイソウガク</t>
    </rPh>
    <rPh sb="10" eb="12">
      <t>タイカイ</t>
    </rPh>
    <rPh sb="12" eb="15">
      <t>シンコウヒョウ</t>
    </rPh>
    <rPh sb="16" eb="17">
      <t>ダイ</t>
    </rPh>
    <rPh sb="17" eb="18">
      <t>2</t>
    </rPh>
    <rPh sb="18" eb="20">
      <t>ニチメ</t>
    </rPh>
    <phoneticPr fontId="4"/>
  </si>
  <si>
    <t>順番</t>
    <rPh sb="0" eb="2">
      <t>ジュンバン</t>
    </rPh>
    <phoneticPr fontId="4"/>
  </si>
  <si>
    <t>団体名</t>
    <rPh sb="0" eb="3">
      <t>ダンタイメイ</t>
    </rPh>
    <phoneticPr fontId="4"/>
  </si>
  <si>
    <t>受付</t>
    <rPh sb="0" eb="2">
      <t>ウケツケ</t>
    </rPh>
    <phoneticPr fontId="4"/>
  </si>
  <si>
    <t>集合</t>
    <rPh sb="0" eb="2">
      <t>シュウゴウ</t>
    </rPh>
    <phoneticPr fontId="4"/>
  </si>
  <si>
    <t>チューニング室</t>
    <rPh sb="6" eb="7">
      <t>シツ</t>
    </rPh>
    <phoneticPr fontId="4"/>
  </si>
  <si>
    <t>室</t>
    <rPh sb="0" eb="1">
      <t>シツ</t>
    </rPh>
    <phoneticPr fontId="4"/>
  </si>
  <si>
    <t>舞台袖待機</t>
    <rPh sb="0" eb="2">
      <t>ブタイ</t>
    </rPh>
    <rPh sb="2" eb="3">
      <t>ソデ</t>
    </rPh>
    <rPh sb="3" eb="5">
      <t>タイキ</t>
    </rPh>
    <phoneticPr fontId="7"/>
  </si>
  <si>
    <t>打楽器
集合時間</t>
    <rPh sb="0" eb="3">
      <t>ダガッキ</t>
    </rPh>
    <rPh sb="4" eb="6">
      <t>シュウゴウ</t>
    </rPh>
    <rPh sb="6" eb="8">
      <t>ジカン</t>
    </rPh>
    <phoneticPr fontId="4"/>
  </si>
  <si>
    <t>演奏時間</t>
    <rPh sb="0" eb="2">
      <t>エンソウ</t>
    </rPh>
    <rPh sb="2" eb="4">
      <t>ジカン</t>
    </rPh>
    <phoneticPr fontId="4"/>
  </si>
  <si>
    <t>開会式</t>
    <rPh sb="0" eb="2">
      <t>カイカイ</t>
    </rPh>
    <rPh sb="2" eb="3">
      <t>シキ</t>
    </rPh>
    <phoneticPr fontId="4"/>
  </si>
  <si>
    <t>～</t>
  </si>
  <si>
    <t>小学校Ａ部門(１)</t>
    <rPh sb="0" eb="3">
      <t>ショウガッコウ</t>
    </rPh>
    <rPh sb="4" eb="6">
      <t>ブモン</t>
    </rPh>
    <phoneticPr fontId="4"/>
  </si>
  <si>
    <t xml:space="preserve"> ┌10分┐┌5分┐┌15分┐ ┌ 10分 ┐ ┌ 7分 ┐ ┌  3分  ┐ ┌ 7分 ┐</t>
    <rPh sb="4" eb="5">
      <t>フン</t>
    </rPh>
    <rPh sb="8" eb="9">
      <t>フン</t>
    </rPh>
    <rPh sb="13" eb="14">
      <t>フン</t>
    </rPh>
    <rPh sb="20" eb="21">
      <t>フン</t>
    </rPh>
    <rPh sb="27" eb="28">
      <t>フン</t>
    </rPh>
    <phoneticPr fontId="4"/>
  </si>
  <si>
    <t>～</t>
    <phoneticPr fontId="4"/>
  </si>
  <si>
    <t>Ａ</t>
  </si>
  <si>
    <t>小学校Ｂ部門(１)</t>
    <rPh sb="0" eb="2">
      <t>ショウガク</t>
    </rPh>
    <rPh sb="2" eb="3">
      <t>コウ</t>
    </rPh>
    <rPh sb="4" eb="6">
      <t>ブモン</t>
    </rPh>
    <phoneticPr fontId="4"/>
  </si>
  <si>
    <t>Ｂ</t>
    <phoneticPr fontId="7"/>
  </si>
  <si>
    <t>休　憩</t>
    <rPh sb="0" eb="1">
      <t>キュウ</t>
    </rPh>
    <rPh sb="2" eb="3">
      <t>イコイ</t>
    </rPh>
    <phoneticPr fontId="4"/>
  </si>
  <si>
    <t>分</t>
    <rPh sb="0" eb="1">
      <t>フン</t>
    </rPh>
    <phoneticPr fontId="4"/>
  </si>
  <si>
    <t>中学校Ａ部門(1～15)</t>
    <rPh sb="0" eb="3">
      <t>チュウガッコウ</t>
    </rPh>
    <rPh sb="4" eb="6">
      <t>ブモン</t>
    </rPh>
    <phoneticPr fontId="4"/>
  </si>
  <si>
    <t xml:space="preserve"> ┌10分┐┌5分┐┌25分┐ ┌ 5分 ┐  ┌ 12分 ┐┌  3分  ┐ ┌12分┐</t>
    <rPh sb="4" eb="5">
      <t>フン</t>
    </rPh>
    <rPh sb="8" eb="9">
      <t>フン</t>
    </rPh>
    <rPh sb="13" eb="14">
      <t>フン</t>
    </rPh>
    <rPh sb="19" eb="20">
      <t>フン</t>
    </rPh>
    <rPh sb="28" eb="29">
      <t>フン</t>
    </rPh>
    <phoneticPr fontId="4"/>
  </si>
  <si>
    <t>～</t>
    <phoneticPr fontId="4"/>
  </si>
  <si>
    <t>Ｂ</t>
  </si>
  <si>
    <t>～</t>
    <phoneticPr fontId="4"/>
  </si>
  <si>
    <t>～</t>
    <phoneticPr fontId="4"/>
  </si>
  <si>
    <t>昼 休 み</t>
    <rPh sb="0" eb="1">
      <t>ヒル</t>
    </rPh>
    <rPh sb="2" eb="3">
      <t>キュウ</t>
    </rPh>
    <phoneticPr fontId="4"/>
  </si>
  <si>
    <t>～</t>
    <phoneticPr fontId="4"/>
  </si>
  <si>
    <t>～</t>
    <phoneticPr fontId="4"/>
  </si>
  <si>
    <t>～</t>
    <phoneticPr fontId="4"/>
  </si>
  <si>
    <t>閉式(影アナ)　</t>
    <rPh sb="0" eb="2">
      <t>ヘイシキ</t>
    </rPh>
    <rPh sb="3" eb="4">
      <t>カゲ</t>
    </rPh>
    <phoneticPr fontId="4"/>
  </si>
  <si>
    <t>※小学校の部 成績発表・審査結果一覧表配付</t>
    <rPh sb="1" eb="4">
      <t>ショウガッコウ</t>
    </rPh>
    <rPh sb="5" eb="6">
      <t>ブ</t>
    </rPh>
    <phoneticPr fontId="7"/>
  </si>
  <si>
    <t>　午後の部の開場時間</t>
    <rPh sb="1" eb="3">
      <t>ゴゴ</t>
    </rPh>
    <rPh sb="4" eb="5">
      <t>ブ</t>
    </rPh>
    <rPh sb="6" eb="8">
      <t>カイジョウ</t>
    </rPh>
    <rPh sb="8" eb="10">
      <t>ジカン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</si>
</sst>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NumberFormat="1" applyFont="1" applyAlignment="1">
      <alignment vertical="center"/>
    </xf>
    <xf numFmtId="0" fontId="5" fillId="0" borderId="1" xfId="1" applyNumberFormat="1" applyFont="1" applyBorder="1" applyAlignment="1">
      <alignment vertical="center"/>
    </xf>
    <xf numFmtId="14" fontId="5" fillId="0" borderId="1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6" fillId="0" borderId="2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6" fillId="0" borderId="3" xfId="1" applyNumberFormat="1" applyFont="1" applyBorder="1" applyAlignment="1">
      <alignment horizontal="center" vertical="center" shrinkToFit="1"/>
    </xf>
    <xf numFmtId="0" fontId="6" fillId="0" borderId="4" xfId="1" applyNumberFormat="1" applyFont="1" applyBorder="1" applyAlignment="1">
      <alignment horizontal="center" vertical="center" shrinkToFit="1"/>
    </xf>
    <xf numFmtId="0" fontId="6" fillId="0" borderId="5" xfId="1" applyNumberFormat="1" applyFont="1" applyBorder="1" applyAlignment="1">
      <alignment horizontal="center" vertical="center" shrinkToFit="1"/>
    </xf>
    <xf numFmtId="0" fontId="6" fillId="0" borderId="6" xfId="1" applyNumberFormat="1" applyFont="1" applyBorder="1" applyAlignment="1">
      <alignment horizontal="center" vertical="center" shrinkToFit="1"/>
    </xf>
    <xf numFmtId="0" fontId="8" fillId="0" borderId="4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shrinkToFit="1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20" fontId="5" fillId="0" borderId="9" xfId="1" applyNumberFormat="1" applyFont="1" applyBorder="1" applyAlignment="1">
      <alignment horizontal="right" vertical="center"/>
    </xf>
    <xf numFmtId="20" fontId="5" fillId="0" borderId="9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vertical="center"/>
    </xf>
    <xf numFmtId="0" fontId="5" fillId="0" borderId="8" xfId="1" applyNumberFormat="1" applyFont="1" applyBorder="1" applyAlignment="1">
      <alignment horizontal="left" vertical="center"/>
    </xf>
    <xf numFmtId="0" fontId="5" fillId="0" borderId="11" xfId="1" applyNumberFormat="1" applyFont="1" applyBorder="1" applyAlignment="1">
      <alignment horizontal="left" vertical="center"/>
    </xf>
    <xf numFmtId="0" fontId="5" fillId="0" borderId="9" xfId="1" applyNumberFormat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horizontal="left" vertical="center" shrinkToFit="1"/>
    </xf>
    <xf numFmtId="20" fontId="5" fillId="0" borderId="14" xfId="1" applyNumberFormat="1" applyFont="1" applyBorder="1" applyAlignment="1">
      <alignment horizontal="right" vertical="center"/>
    </xf>
    <xf numFmtId="20" fontId="5" fillId="0" borderId="15" xfId="1" applyNumberFormat="1" applyFont="1" applyBorder="1" applyAlignment="1">
      <alignment horizontal="right" vertical="center"/>
    </xf>
    <xf numFmtId="20" fontId="5" fillId="0" borderId="16" xfId="1" applyNumberFormat="1" applyFont="1" applyBorder="1" applyAlignment="1">
      <alignment horizontal="right" vertical="center"/>
    </xf>
    <xf numFmtId="20" fontId="5" fillId="0" borderId="17" xfId="1" applyNumberFormat="1" applyFont="1" applyBorder="1" applyAlignment="1">
      <alignment horizontal="center" vertical="center"/>
    </xf>
    <xf numFmtId="20" fontId="5" fillId="0" borderId="18" xfId="1" applyNumberFormat="1" applyFont="1" applyBorder="1" applyAlignment="1">
      <alignment horizontal="right" vertical="center"/>
    </xf>
    <xf numFmtId="0" fontId="5" fillId="0" borderId="10" xfId="1" applyNumberFormat="1" applyFont="1" applyBorder="1" applyAlignment="1">
      <alignment vertical="center"/>
    </xf>
    <xf numFmtId="0" fontId="5" fillId="0" borderId="19" xfId="1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0" fontId="5" fillId="0" borderId="8" xfId="1" applyNumberFormat="1" applyFont="1" applyBorder="1" applyAlignment="1">
      <alignment horizontal="right" vertical="center"/>
    </xf>
    <xf numFmtId="0" fontId="5" fillId="0" borderId="9" xfId="1" applyNumberFormat="1" applyFont="1" applyBorder="1" applyAlignment="1">
      <alignment horizontal="right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vertical="center"/>
    </xf>
    <xf numFmtId="20" fontId="5" fillId="0" borderId="9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 shrinkToFit="1"/>
    </xf>
    <xf numFmtId="0" fontId="5" fillId="0" borderId="11" xfId="1" applyNumberFormat="1" applyFont="1" applyBorder="1" applyAlignment="1">
      <alignment vertical="center" shrinkToFit="1"/>
    </xf>
    <xf numFmtId="0" fontId="5" fillId="0" borderId="13" xfId="1" applyFont="1" applyBorder="1" applyAlignment="1">
      <alignment horizontal="left" vertical="center" shrinkToFit="1"/>
    </xf>
    <xf numFmtId="0" fontId="5" fillId="0" borderId="20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0" fontId="5" fillId="0" borderId="21" xfId="1" applyNumberFormat="1" applyFont="1" applyBorder="1" applyAlignment="1">
      <alignment horizontal="center" vertical="center"/>
    </xf>
    <xf numFmtId="20" fontId="5" fillId="0" borderId="21" xfId="1" applyNumberFormat="1" applyFont="1" applyBorder="1" applyAlignment="1">
      <alignment horizontal="right" vertical="center"/>
    </xf>
    <xf numFmtId="20" fontId="5" fillId="0" borderId="21" xfId="1" applyNumberFormat="1" applyFont="1" applyBorder="1" applyAlignment="1">
      <alignment horizontal="center" vertical="center"/>
    </xf>
    <xf numFmtId="0" fontId="5" fillId="0" borderId="22" xfId="1" applyNumberFormat="1" applyFont="1" applyBorder="1" applyAlignment="1">
      <alignment horizontal="center" vertical="center"/>
    </xf>
    <xf numFmtId="20" fontId="5" fillId="0" borderId="0" xfId="1" applyNumberFormat="1" applyFont="1" applyFill="1" applyAlignment="1">
      <alignment vertical="center"/>
    </xf>
    <xf numFmtId="20" fontId="5" fillId="0" borderId="0" xfId="1" applyNumberFormat="1" applyFont="1" applyAlignment="1">
      <alignment vertic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 shrinkToFit="1"/>
    </xf>
    <xf numFmtId="20" fontId="5" fillId="0" borderId="0" xfId="1" applyNumberFormat="1" applyFont="1" applyBorder="1" applyAlignment="1">
      <alignment horizontal="right" vertical="center"/>
    </xf>
    <xf numFmtId="20" fontId="5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vertical="center"/>
    </xf>
  </cellXfs>
  <cellStyles count="2">
    <cellStyle name="標準" xfId="0" builtinId="0"/>
    <cellStyle name="標準_シュミレーション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61;&#22863;&#27005;&#22823;&#20250;/R4&#21561;&#22863;&#27005;&#22823;&#20250;/&#20107;&#21209;&#23616;&#20250;&#12391;&#24517;&#35201;&#12487;&#12540;&#12479;/R4%20%20&#21561;&#22863;&#27005;&#22823;&#20250;&#23529;&#26619;&#38598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 (2)"/>
      <sheetName val="名簿"/>
      <sheetName val="一日目"/>
      <sheetName val="二日目"/>
      <sheetName val="三日目"/>
      <sheetName val="四日目"/>
      <sheetName val="審査集計１"/>
      <sheetName val="審査集計２・３"/>
      <sheetName val="審査メモ２・３ "/>
      <sheetName val="審査集計メモ４"/>
      <sheetName val="審査集計４"/>
      <sheetName val="審査メモ４(中B・高B・小AB)"/>
      <sheetName val="高Ａ"/>
      <sheetName val="印刷高等Ａ"/>
      <sheetName val="中Ａ"/>
      <sheetName val="印刷中学校Ａ"/>
      <sheetName val="大・一般、小Ｂ・小Ａ"/>
      <sheetName val="印刷小Ｂ・小Ａ"/>
      <sheetName val="印刷大・一般"/>
      <sheetName val="中Ｂ・高Ｂ"/>
      <sheetName val="印刷中Ｂ・高Ｂ"/>
      <sheetName val="審査結果"/>
      <sheetName val="発表・新聞社用"/>
      <sheetName val="プログラム"/>
      <sheetName val="審査結果表"/>
      <sheetName val="タックシール"/>
    </sheetNames>
    <sheetDataSet>
      <sheetData sheetId="0"/>
      <sheetData sheetId="1">
        <row r="32">
          <cell r="B32">
            <v>1</v>
          </cell>
          <cell r="C32" t="str">
            <v>香楠中学校</v>
          </cell>
        </row>
        <row r="33">
          <cell r="B33">
            <v>2</v>
          </cell>
          <cell r="C33" t="str">
            <v>武雄青陵中学校</v>
          </cell>
        </row>
        <row r="34">
          <cell r="B34">
            <v>3</v>
          </cell>
          <cell r="C34" t="str">
            <v>田代中学校</v>
          </cell>
        </row>
        <row r="35">
          <cell r="B35">
            <v>4</v>
          </cell>
          <cell r="C35" t="str">
            <v>金泉中学校</v>
          </cell>
        </row>
        <row r="36">
          <cell r="B36">
            <v>5</v>
          </cell>
          <cell r="C36" t="str">
            <v>伊万里中学校</v>
          </cell>
        </row>
        <row r="37">
          <cell r="B37">
            <v>6</v>
          </cell>
          <cell r="C37" t="str">
            <v>中原中学校</v>
          </cell>
        </row>
        <row r="38">
          <cell r="B38">
            <v>7</v>
          </cell>
          <cell r="C38" t="str">
            <v>城南中学校</v>
          </cell>
        </row>
        <row r="39">
          <cell r="B39">
            <v>8</v>
          </cell>
          <cell r="C39" t="str">
            <v>北茂安中学校</v>
          </cell>
        </row>
        <row r="40">
          <cell r="B40">
            <v>9</v>
          </cell>
          <cell r="C40" t="str">
            <v>啓成中学校</v>
          </cell>
        </row>
        <row r="41">
          <cell r="B41">
            <v>10</v>
          </cell>
          <cell r="C41" t="str">
            <v>嬉野中学校</v>
          </cell>
        </row>
        <row r="42">
          <cell r="B42">
            <v>11</v>
          </cell>
          <cell r="C42" t="str">
            <v>附属中学校</v>
          </cell>
        </row>
        <row r="43">
          <cell r="B43">
            <v>12</v>
          </cell>
          <cell r="C43" t="str">
            <v>城西中学校</v>
          </cell>
        </row>
        <row r="44">
          <cell r="B44">
            <v>13</v>
          </cell>
          <cell r="C44" t="str">
            <v>昭栄中学校</v>
          </cell>
        </row>
        <row r="45">
          <cell r="B45">
            <v>14</v>
          </cell>
          <cell r="C45" t="str">
            <v>城東中学校</v>
          </cell>
        </row>
        <row r="46">
          <cell r="B46">
            <v>15</v>
          </cell>
          <cell r="C46" t="str">
            <v>鹿島西部中学校</v>
          </cell>
        </row>
        <row r="47">
          <cell r="B47">
            <v>16</v>
          </cell>
          <cell r="C47" t="str">
            <v>武雄中学校</v>
          </cell>
        </row>
        <row r="48">
          <cell r="B48">
            <v>17</v>
          </cell>
          <cell r="C48" t="str">
            <v>西有田中学校</v>
          </cell>
        </row>
        <row r="49">
          <cell r="B49">
            <v>18</v>
          </cell>
          <cell r="C49" t="str">
            <v>鍋島中学校</v>
          </cell>
        </row>
        <row r="50">
          <cell r="B50">
            <v>19</v>
          </cell>
          <cell r="C50" t="str">
            <v>城北中学校</v>
          </cell>
        </row>
        <row r="51">
          <cell r="B51">
            <v>20</v>
          </cell>
          <cell r="C51" t="str">
            <v>成章中学校</v>
          </cell>
        </row>
        <row r="52">
          <cell r="B52">
            <v>21</v>
          </cell>
          <cell r="C52" t="str">
            <v>唐津東中学校</v>
          </cell>
        </row>
        <row r="53">
          <cell r="B53">
            <v>22</v>
          </cell>
          <cell r="C53" t="str">
            <v>基山中学校</v>
          </cell>
        </row>
        <row r="54">
          <cell r="B54">
            <v>23</v>
          </cell>
          <cell r="C54" t="str">
            <v>千代田中学校</v>
          </cell>
        </row>
        <row r="55">
          <cell r="B55">
            <v>24</v>
          </cell>
          <cell r="C55" t="str">
            <v>多良中学校</v>
          </cell>
        </row>
        <row r="56">
          <cell r="B56">
            <v>25</v>
          </cell>
          <cell r="C56" t="str">
            <v>川副中学校</v>
          </cell>
        </row>
        <row r="57">
          <cell r="B57">
            <v>26</v>
          </cell>
          <cell r="C57" t="str">
            <v>北方中学校</v>
          </cell>
        </row>
        <row r="58">
          <cell r="B58">
            <v>27</v>
          </cell>
          <cell r="C58" t="str">
            <v>浜玉中学校</v>
          </cell>
        </row>
        <row r="59">
          <cell r="B59">
            <v>28</v>
          </cell>
          <cell r="C59" t="str">
            <v>鳥栖西中学校</v>
          </cell>
        </row>
        <row r="60">
          <cell r="B60">
            <v>29</v>
          </cell>
          <cell r="C60" t="str">
            <v>小城中学校</v>
          </cell>
        </row>
        <row r="68">
          <cell r="B68">
            <v>1</v>
          </cell>
          <cell r="C68" t="str">
            <v>千代田西部小学校</v>
          </cell>
        </row>
        <row r="69">
          <cell r="B69">
            <v>1</v>
          </cell>
          <cell r="C69" t="str">
            <v>附属小学校</v>
          </cell>
        </row>
        <row r="100">
          <cell r="F100">
            <v>44765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E35"/>
  <sheetViews>
    <sheetView tabSelected="1" zoomScaleNormal="100" workbookViewId="0">
      <selection activeCell="D33" sqref="D33"/>
    </sheetView>
  </sheetViews>
  <sheetFormatPr defaultRowHeight="22.15" customHeight="1"/>
  <cols>
    <col min="1" max="1" width="3.75" style="4" customWidth="1"/>
    <col min="2" max="2" width="19" style="4" customWidth="1"/>
    <col min="3" max="5" width="7.125" style="4" customWidth="1"/>
    <col min="6" max="6" width="3.125" style="4" bestFit="1" customWidth="1"/>
    <col min="7" max="7" width="7.125" style="4" customWidth="1"/>
    <col min="8" max="8" width="4.75" style="4" customWidth="1"/>
    <col min="9" max="9" width="7.125" style="4" customWidth="1"/>
    <col min="10" max="10" width="3.125" style="4" bestFit="1" customWidth="1"/>
    <col min="11" max="13" width="7.125" style="4" customWidth="1"/>
    <col min="14" max="14" width="3.125" style="4" bestFit="1" customWidth="1"/>
    <col min="15" max="15" width="7.125" style="4" customWidth="1"/>
    <col min="16" max="16384" width="9" style="4"/>
  </cols>
  <sheetData>
    <row r="1" spans="1:16" ht="22.1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>
        <f>[1]名簿!F100</f>
        <v>44765</v>
      </c>
      <c r="M1" s="3"/>
      <c r="N1" s="3"/>
      <c r="O1" s="3"/>
    </row>
    <row r="2" spans="1:16" ht="22.1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6" t="s">
        <v>6</v>
      </c>
      <c r="I2" s="8" t="s">
        <v>7</v>
      </c>
      <c r="J2" s="9"/>
      <c r="K2" s="10"/>
      <c r="L2" s="11" t="s">
        <v>8</v>
      </c>
      <c r="M2" s="7" t="s">
        <v>9</v>
      </c>
      <c r="N2" s="7"/>
      <c r="O2" s="12"/>
    </row>
    <row r="3" spans="1:16" ht="22.15" customHeight="1">
      <c r="A3" s="13" t="s">
        <v>10</v>
      </c>
      <c r="B3" s="14"/>
      <c r="C3" s="14"/>
      <c r="D3" s="14"/>
      <c r="E3" s="14"/>
      <c r="F3" s="14"/>
      <c r="G3" s="14"/>
      <c r="H3" s="15"/>
      <c r="I3" s="16">
        <v>0.40972222222222227</v>
      </c>
      <c r="J3" s="17" t="s">
        <v>11</v>
      </c>
      <c r="K3" s="16">
        <f>I3+TIME(0,5,0)</f>
        <v>0.41319444444444448</v>
      </c>
      <c r="L3" s="15"/>
      <c r="M3" s="15"/>
      <c r="N3" s="15"/>
      <c r="O3" s="18"/>
    </row>
    <row r="4" spans="1:16" ht="22.15" customHeight="1">
      <c r="A4" s="19" t="s">
        <v>12</v>
      </c>
      <c r="B4" s="20"/>
      <c r="C4" s="21" t="s">
        <v>13</v>
      </c>
      <c r="D4" s="21"/>
      <c r="E4" s="21"/>
      <c r="F4" s="21"/>
      <c r="G4" s="21"/>
      <c r="H4" s="21"/>
      <c r="I4" s="21"/>
      <c r="J4" s="21"/>
      <c r="K4" s="21"/>
      <c r="L4" s="22"/>
      <c r="M4" s="22"/>
      <c r="N4" s="22"/>
      <c r="O4" s="23"/>
    </row>
    <row r="5" spans="1:16" ht="22.15" customHeight="1">
      <c r="A5" s="24">
        <v>1</v>
      </c>
      <c r="B5" s="25" t="str">
        <f>IF([1]名簿!C50=0,"",VLOOKUP(A5,[1]名簿!$B$69:$C$71,2,0))</f>
        <v>附属小学校</v>
      </c>
      <c r="C5" s="26">
        <f>D5-TIME(0,10,0)</f>
        <v>0.38194444444444453</v>
      </c>
      <c r="D5" s="27">
        <f>E5-TIME(0,5,0)</f>
        <v>0.38888888888888895</v>
      </c>
      <c r="E5" s="28">
        <f>G5-TIME(0,15,0)</f>
        <v>0.39236111111111116</v>
      </c>
      <c r="F5" s="17" t="s">
        <v>14</v>
      </c>
      <c r="G5" s="26">
        <f>I5-TIME(0,10,0)</f>
        <v>0.40277777777777785</v>
      </c>
      <c r="H5" s="29" t="s">
        <v>15</v>
      </c>
      <c r="I5" s="28">
        <f>K5-TIME(0,7,0)</f>
        <v>0.40972222222222227</v>
      </c>
      <c r="J5" s="17" t="s">
        <v>11</v>
      </c>
      <c r="K5" s="26">
        <f>M5-TIME(0,3,0)</f>
        <v>0.41458333333333336</v>
      </c>
      <c r="L5" s="27">
        <f>G5</f>
        <v>0.40277777777777785</v>
      </c>
      <c r="M5" s="28">
        <f>K3+TIME(0,5,0)</f>
        <v>0.41666666666666669</v>
      </c>
      <c r="N5" s="17" t="s">
        <v>14</v>
      </c>
      <c r="O5" s="30">
        <f>M5+TIME(0,7,0)</f>
        <v>0.42152777777777778</v>
      </c>
    </row>
    <row r="6" spans="1:16" ht="22.15" customHeight="1">
      <c r="A6" s="19" t="s">
        <v>16</v>
      </c>
      <c r="B6" s="20"/>
      <c r="C6" s="21" t="s">
        <v>13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31"/>
    </row>
    <row r="7" spans="1:16" ht="22.15" customHeight="1">
      <c r="A7" s="32">
        <v>1</v>
      </c>
      <c r="B7" s="25" t="str">
        <f>IF([1]名簿!C54=0,"",VLOOKUP(A7,[1]名簿!$B$68:$C$68,2,0))</f>
        <v>千代田西部小学校</v>
      </c>
      <c r="C7" s="26">
        <f>D7-TIME(0,10,0)</f>
        <v>0.38888888888888895</v>
      </c>
      <c r="D7" s="27">
        <f>E7-TIME(0,5,0)</f>
        <v>0.39583333333333337</v>
      </c>
      <c r="E7" s="28">
        <f>G7-TIME(0,15,0)</f>
        <v>0.39930555555555558</v>
      </c>
      <c r="F7" s="17" t="s">
        <v>14</v>
      </c>
      <c r="G7" s="26">
        <f>I7-TIME(0,10,0)</f>
        <v>0.40972222222222227</v>
      </c>
      <c r="H7" s="29" t="s">
        <v>17</v>
      </c>
      <c r="I7" s="28">
        <f>K7-TIME(0,7,0)</f>
        <v>0.41666666666666669</v>
      </c>
      <c r="J7" s="17" t="s">
        <v>11</v>
      </c>
      <c r="K7" s="26">
        <f>M7-TIME(0,3,0)</f>
        <v>0.42152777777777778</v>
      </c>
      <c r="L7" s="27">
        <f>G7</f>
        <v>0.40972222222222227</v>
      </c>
      <c r="M7" s="28">
        <f>O5+TIME(0,3,0)</f>
        <v>0.4236111111111111</v>
      </c>
      <c r="N7" s="17" t="s">
        <v>14</v>
      </c>
      <c r="O7" s="30">
        <f>M7+TIME(0,7,0)</f>
        <v>0.4284722222222222</v>
      </c>
      <c r="P7" s="33">
        <f>O7-M5</f>
        <v>1.1805555555555514E-2</v>
      </c>
    </row>
    <row r="8" spans="1:16" ht="22.15" customHeight="1">
      <c r="A8" s="34" t="s">
        <v>18</v>
      </c>
      <c r="B8" s="35"/>
      <c r="C8" s="35"/>
      <c r="D8" s="36">
        <v>18</v>
      </c>
      <c r="E8" s="37" t="s">
        <v>19</v>
      </c>
      <c r="F8" s="37"/>
      <c r="G8" s="37"/>
      <c r="H8" s="15"/>
      <c r="I8" s="38">
        <f>O7</f>
        <v>0.4284722222222222</v>
      </c>
      <c r="J8" s="17" t="s">
        <v>11</v>
      </c>
      <c r="K8" s="38">
        <f>I8+TIME(0,D8,0)</f>
        <v>0.44097222222222221</v>
      </c>
      <c r="L8" s="15"/>
      <c r="M8" s="15"/>
      <c r="N8" s="15"/>
      <c r="O8" s="18"/>
    </row>
    <row r="9" spans="1:16" ht="22.15" customHeight="1">
      <c r="A9" s="39" t="s">
        <v>20</v>
      </c>
      <c r="B9" s="40"/>
      <c r="C9" s="21" t="s">
        <v>21</v>
      </c>
      <c r="D9" s="21"/>
      <c r="E9" s="21"/>
      <c r="F9" s="21"/>
      <c r="G9" s="21"/>
      <c r="H9" s="21"/>
      <c r="I9" s="21"/>
      <c r="J9" s="21"/>
      <c r="K9" s="21"/>
      <c r="L9" s="22"/>
      <c r="M9" s="22"/>
      <c r="N9" s="22"/>
      <c r="O9" s="23"/>
    </row>
    <row r="10" spans="1:16" ht="22.15" customHeight="1">
      <c r="A10" s="24">
        <v>1</v>
      </c>
      <c r="B10" s="41" t="str">
        <f>IF([1]名簿!C32=0,"",VLOOKUP(A10,[1]名簿!$B$32:$C$67,2,0))</f>
        <v>香楠中学校</v>
      </c>
      <c r="C10" s="26">
        <f>D10-TIME(0,10,0)</f>
        <v>0.39930555555555558</v>
      </c>
      <c r="D10" s="27">
        <f>E10-TIME(0,5,0)</f>
        <v>0.40625</v>
      </c>
      <c r="E10" s="28">
        <f>G10-TIME(0,25,0)</f>
        <v>0.40972222222222221</v>
      </c>
      <c r="F10" s="17" t="s">
        <v>22</v>
      </c>
      <c r="G10" s="26">
        <f>I10-TIME(0,5,0)</f>
        <v>0.42708333333333331</v>
      </c>
      <c r="H10" s="29" t="s">
        <v>15</v>
      </c>
      <c r="I10" s="28">
        <f>K10-TIME(0,12,0)</f>
        <v>0.43055555555555552</v>
      </c>
      <c r="J10" s="17" t="s">
        <v>11</v>
      </c>
      <c r="K10" s="26">
        <f>M10-TIME(0,3,0)</f>
        <v>0.43888888888888888</v>
      </c>
      <c r="L10" s="27">
        <f>G10</f>
        <v>0.42708333333333331</v>
      </c>
      <c r="M10" s="28">
        <f>K8</f>
        <v>0.44097222222222221</v>
      </c>
      <c r="N10" s="17" t="s">
        <v>14</v>
      </c>
      <c r="O10" s="30">
        <f>M10+TIME(0,12,0)</f>
        <v>0.44930555555555557</v>
      </c>
    </row>
    <row r="11" spans="1:16" ht="22.15" customHeight="1">
      <c r="A11" s="24">
        <v>2</v>
      </c>
      <c r="B11" s="41" t="str">
        <f>IF([1]名簿!C33=0,"",VLOOKUP(A11,[1]名簿!$B$32:$C$67,2,0))</f>
        <v>武雄青陵中学校</v>
      </c>
      <c r="C11" s="26">
        <f>D11-TIME(0,10,0)</f>
        <v>0.40972222222222227</v>
      </c>
      <c r="D11" s="27">
        <f>E11-TIME(0,5,0)</f>
        <v>0.41666666666666669</v>
      </c>
      <c r="E11" s="28">
        <f>G11-TIME(0,25,0)</f>
        <v>0.4201388888888889</v>
      </c>
      <c r="F11" s="17" t="s">
        <v>14</v>
      </c>
      <c r="G11" s="26">
        <f>I11-TIME(0,5,0)</f>
        <v>0.4375</v>
      </c>
      <c r="H11" s="29" t="s">
        <v>23</v>
      </c>
      <c r="I11" s="28">
        <f>K11-TIME(0,12,0)</f>
        <v>0.44097222222222221</v>
      </c>
      <c r="J11" s="17" t="s">
        <v>11</v>
      </c>
      <c r="K11" s="26">
        <f>M11-TIME(0,3,0)</f>
        <v>0.44930555555555557</v>
      </c>
      <c r="L11" s="27">
        <f>G11</f>
        <v>0.4375</v>
      </c>
      <c r="M11" s="28">
        <f>O10+TIME(0,3,0)</f>
        <v>0.4513888888888889</v>
      </c>
      <c r="N11" s="17" t="s">
        <v>24</v>
      </c>
      <c r="O11" s="30">
        <f>M11+TIME(0,12,0)</f>
        <v>0.45972222222222225</v>
      </c>
    </row>
    <row r="12" spans="1:16" ht="22.15" customHeight="1">
      <c r="A12" s="24">
        <v>3</v>
      </c>
      <c r="B12" s="41" t="str">
        <f>IF([1]名簿!C34=0,"",VLOOKUP(A12,[1]名簿!$B$32:$C$67,2,0))</f>
        <v>田代中学校</v>
      </c>
      <c r="C12" s="26">
        <f>D12-TIME(0,10,0)</f>
        <v>0.42013888888888895</v>
      </c>
      <c r="D12" s="27">
        <f>E12-TIME(0,5,0)</f>
        <v>0.42708333333333337</v>
      </c>
      <c r="E12" s="28">
        <f>G12-TIME(0,25,0)</f>
        <v>0.43055555555555558</v>
      </c>
      <c r="F12" s="17" t="s">
        <v>22</v>
      </c>
      <c r="G12" s="26">
        <f>I12-TIME(0,5,0)</f>
        <v>0.44791666666666669</v>
      </c>
      <c r="H12" s="29" t="s">
        <v>15</v>
      </c>
      <c r="I12" s="28">
        <f>K12-TIME(0,12,0)</f>
        <v>0.4513888888888889</v>
      </c>
      <c r="J12" s="17" t="s">
        <v>11</v>
      </c>
      <c r="K12" s="26">
        <f>M12-TIME(0,3,0)</f>
        <v>0.45972222222222225</v>
      </c>
      <c r="L12" s="27">
        <f>G12</f>
        <v>0.44791666666666669</v>
      </c>
      <c r="M12" s="28">
        <f>O11+TIME(0,3,0)</f>
        <v>0.46180555555555558</v>
      </c>
      <c r="N12" s="17" t="s">
        <v>25</v>
      </c>
      <c r="O12" s="30">
        <f>M12+TIME(0,12,0)</f>
        <v>0.47013888888888894</v>
      </c>
    </row>
    <row r="13" spans="1:16" ht="22.15" customHeight="1">
      <c r="A13" s="24">
        <v>4</v>
      </c>
      <c r="B13" s="41" t="str">
        <f>IF([1]名簿!C35=0,"",VLOOKUP(A13,[1]名簿!$B$32:$C$67,2,0))</f>
        <v>金泉中学校</v>
      </c>
      <c r="C13" s="26">
        <f>D13-TIME(0,10,0)</f>
        <v>0.43055555555555564</v>
      </c>
      <c r="D13" s="27">
        <f>E13-TIME(0,5,0)</f>
        <v>0.43750000000000006</v>
      </c>
      <c r="E13" s="28">
        <f>G13-TIME(0,25,0)</f>
        <v>0.44097222222222227</v>
      </c>
      <c r="F13" s="17" t="s">
        <v>14</v>
      </c>
      <c r="G13" s="26">
        <f>I13-TIME(0,5,0)</f>
        <v>0.45833333333333337</v>
      </c>
      <c r="H13" s="29" t="s">
        <v>23</v>
      </c>
      <c r="I13" s="28">
        <f>K13-TIME(0,12,0)</f>
        <v>0.46180555555555558</v>
      </c>
      <c r="J13" s="17" t="s">
        <v>11</v>
      </c>
      <c r="K13" s="26">
        <f>M13-TIME(0,3,0)</f>
        <v>0.47013888888888894</v>
      </c>
      <c r="L13" s="27">
        <f>G13</f>
        <v>0.45833333333333337</v>
      </c>
      <c r="M13" s="28">
        <f>O12+TIME(0,3,0)</f>
        <v>0.47222222222222227</v>
      </c>
      <c r="N13" s="17" t="s">
        <v>25</v>
      </c>
      <c r="O13" s="30">
        <f>M13+TIME(0,12,0)</f>
        <v>0.48055555555555562</v>
      </c>
    </row>
    <row r="14" spans="1:16" ht="22.15" customHeight="1">
      <c r="A14" s="24">
        <v>5</v>
      </c>
      <c r="B14" s="41" t="str">
        <f>IF([1]名簿!C36=0,"",VLOOKUP(A14,[1]名簿!$B$32:$C$67,2,0))</f>
        <v>伊万里中学校</v>
      </c>
      <c r="C14" s="26">
        <f>D14-TIME(0,10,0)</f>
        <v>0.44097222222222232</v>
      </c>
      <c r="D14" s="27">
        <f>E14-TIME(0,5,0)</f>
        <v>0.44791666666666674</v>
      </c>
      <c r="E14" s="28">
        <f>G14-TIME(0,25,0)</f>
        <v>0.45138888888888895</v>
      </c>
      <c r="F14" s="17" t="s">
        <v>14</v>
      </c>
      <c r="G14" s="26">
        <f>I14-TIME(0,5,0)</f>
        <v>0.46875000000000006</v>
      </c>
      <c r="H14" s="29" t="s">
        <v>15</v>
      </c>
      <c r="I14" s="28">
        <f>K14-TIME(0,12,0)</f>
        <v>0.47222222222222227</v>
      </c>
      <c r="J14" s="17" t="s">
        <v>11</v>
      </c>
      <c r="K14" s="26">
        <f>M14-TIME(0,3,0)</f>
        <v>0.48055555555555562</v>
      </c>
      <c r="L14" s="27">
        <f>G14</f>
        <v>0.46875000000000006</v>
      </c>
      <c r="M14" s="28">
        <f>O13+TIME(0,3,0)</f>
        <v>0.48263888888888895</v>
      </c>
      <c r="N14" s="17" t="s">
        <v>14</v>
      </c>
      <c r="O14" s="30">
        <f>M14+TIME(0,12,0)</f>
        <v>0.49097222222222231</v>
      </c>
      <c r="P14" s="33">
        <f>O14-M10</f>
        <v>5.00000000000001E-2</v>
      </c>
    </row>
    <row r="15" spans="1:16" ht="22.15" customHeight="1">
      <c r="A15" s="34" t="s">
        <v>26</v>
      </c>
      <c r="B15" s="35"/>
      <c r="C15" s="35"/>
      <c r="D15" s="36">
        <v>73</v>
      </c>
      <c r="E15" s="37" t="s">
        <v>19</v>
      </c>
      <c r="F15" s="37"/>
      <c r="G15" s="37"/>
      <c r="H15" s="15"/>
      <c r="I15" s="38">
        <f>O14</f>
        <v>0.49097222222222231</v>
      </c>
      <c r="J15" s="17" t="s">
        <v>11</v>
      </c>
      <c r="K15" s="38">
        <f>I15+TIME(0,D15,0)</f>
        <v>0.54166666666666674</v>
      </c>
      <c r="L15" s="15"/>
      <c r="M15" s="15"/>
      <c r="N15" s="15"/>
      <c r="O15" s="18"/>
    </row>
    <row r="16" spans="1:16" ht="22.15" customHeight="1">
      <c r="A16" s="24">
        <v>6</v>
      </c>
      <c r="B16" s="41" t="str">
        <f>IF([1]名簿!C38=0,"",VLOOKUP(A16,[1]名簿!$B$32:$C$67,2,0))</f>
        <v>中原中学校</v>
      </c>
      <c r="C16" s="26">
        <f>D16-TIME(0,10,0)</f>
        <v>0.50000000000000011</v>
      </c>
      <c r="D16" s="27">
        <f>E16-TIME(0,5,0)</f>
        <v>0.50694444444444453</v>
      </c>
      <c r="E16" s="28">
        <f>G16-TIME(0,25,0)</f>
        <v>0.51041666666666674</v>
      </c>
      <c r="F16" s="17" t="s">
        <v>22</v>
      </c>
      <c r="G16" s="26">
        <f>I16-TIME(0,5,0)</f>
        <v>0.5277777777777779</v>
      </c>
      <c r="H16" s="29" t="s">
        <v>23</v>
      </c>
      <c r="I16" s="28">
        <f>K16-TIME(0,12,0)</f>
        <v>0.53125000000000011</v>
      </c>
      <c r="J16" s="17" t="s">
        <v>11</v>
      </c>
      <c r="K16" s="26">
        <f>M16-TIME(0,3,0)</f>
        <v>0.53958333333333341</v>
      </c>
      <c r="L16" s="27">
        <f>G16</f>
        <v>0.5277777777777779</v>
      </c>
      <c r="M16" s="28">
        <f>K15</f>
        <v>0.54166666666666674</v>
      </c>
      <c r="N16" s="17" t="s">
        <v>14</v>
      </c>
      <c r="O16" s="30">
        <f>M16+TIME(0,12,0)</f>
        <v>0.55000000000000004</v>
      </c>
    </row>
    <row r="17" spans="1:31" ht="22.15" customHeight="1">
      <c r="A17" s="24">
        <v>7</v>
      </c>
      <c r="B17" s="41" t="str">
        <f>IF([1]名簿!C39=0,"",VLOOKUP(A17,[1]名簿!$B$32:$C$67,2,0))</f>
        <v>城南中学校</v>
      </c>
      <c r="C17" s="26">
        <f>D17-TIME(0,10,0)</f>
        <v>0.51041666666666674</v>
      </c>
      <c r="D17" s="27">
        <f>E17-TIME(0,5,0)</f>
        <v>0.51736111111111116</v>
      </c>
      <c r="E17" s="28">
        <f>G17-TIME(0,25,0)</f>
        <v>0.52083333333333337</v>
      </c>
      <c r="F17" s="17" t="s">
        <v>14</v>
      </c>
      <c r="G17" s="26">
        <f>I17-TIME(0,5,0)</f>
        <v>0.53819444444444453</v>
      </c>
      <c r="H17" s="29" t="s">
        <v>15</v>
      </c>
      <c r="I17" s="28">
        <f>K17-TIME(0,12,0)</f>
        <v>0.54166666666666674</v>
      </c>
      <c r="J17" s="17" t="s">
        <v>11</v>
      </c>
      <c r="K17" s="26">
        <f>M17-TIME(0,3,0)</f>
        <v>0.55000000000000004</v>
      </c>
      <c r="L17" s="27">
        <f>G17</f>
        <v>0.53819444444444453</v>
      </c>
      <c r="M17" s="28">
        <f>O16+TIME(0,3,0)</f>
        <v>0.55208333333333337</v>
      </c>
      <c r="N17" s="17" t="s">
        <v>14</v>
      </c>
      <c r="O17" s="30">
        <f>M17+TIME(0,12,0)</f>
        <v>0.56041666666666667</v>
      </c>
    </row>
    <row r="18" spans="1:31" ht="22.15" customHeight="1">
      <c r="A18" s="24">
        <v>8</v>
      </c>
      <c r="B18" s="41" t="str">
        <f>IF([1]名簿!C40=0,"",VLOOKUP(A18,[1]名簿!$B$32:$C$67,2,0))</f>
        <v>北茂安中学校</v>
      </c>
      <c r="C18" s="26">
        <f>D18-TIME(0,10,0)</f>
        <v>0.52083333333333337</v>
      </c>
      <c r="D18" s="27">
        <f>E18-TIME(0,5,0)</f>
        <v>0.52777777777777779</v>
      </c>
      <c r="E18" s="28">
        <f>G18-TIME(0,25,0)</f>
        <v>0.53125</v>
      </c>
      <c r="F18" s="17" t="s">
        <v>14</v>
      </c>
      <c r="G18" s="26">
        <f>I18-TIME(0,5,0)</f>
        <v>0.54861111111111116</v>
      </c>
      <c r="H18" s="29" t="s">
        <v>23</v>
      </c>
      <c r="I18" s="28">
        <f>K18-TIME(0,12,0)</f>
        <v>0.55208333333333337</v>
      </c>
      <c r="J18" s="17" t="s">
        <v>11</v>
      </c>
      <c r="K18" s="26">
        <f>M18-TIME(0,3,0)</f>
        <v>0.56041666666666667</v>
      </c>
      <c r="L18" s="27">
        <f>G18</f>
        <v>0.54861111111111116</v>
      </c>
      <c r="M18" s="28">
        <f>O17+TIME(0,3,0)</f>
        <v>0.5625</v>
      </c>
      <c r="N18" s="17" t="s">
        <v>14</v>
      </c>
      <c r="O18" s="30">
        <f>M18+TIME(0,12,0)</f>
        <v>0.5708333333333333</v>
      </c>
    </row>
    <row r="19" spans="1:31" ht="22.15" customHeight="1">
      <c r="A19" s="24">
        <v>9</v>
      </c>
      <c r="B19" s="41" t="str">
        <f>IF([1]名簿!C41=0,"",VLOOKUP(A19,[1]名簿!$B$32:$C$67,2,0))</f>
        <v>啓成中学校</v>
      </c>
      <c r="C19" s="26">
        <f>D19-TIME(0,10,0)</f>
        <v>0.53125</v>
      </c>
      <c r="D19" s="27">
        <f>E19-TIME(0,5,0)</f>
        <v>0.53819444444444442</v>
      </c>
      <c r="E19" s="28">
        <f>G19-TIME(0,25,0)</f>
        <v>0.54166666666666663</v>
      </c>
      <c r="F19" s="17" t="s">
        <v>14</v>
      </c>
      <c r="G19" s="26">
        <f>I19-TIME(0,5,0)</f>
        <v>0.55902777777777779</v>
      </c>
      <c r="H19" s="29" t="s">
        <v>15</v>
      </c>
      <c r="I19" s="28">
        <f>K19-TIME(0,12,0)</f>
        <v>0.5625</v>
      </c>
      <c r="J19" s="17" t="s">
        <v>11</v>
      </c>
      <c r="K19" s="26">
        <f>M19-TIME(0,3,0)</f>
        <v>0.5708333333333333</v>
      </c>
      <c r="L19" s="27">
        <f>G19</f>
        <v>0.55902777777777779</v>
      </c>
      <c r="M19" s="28">
        <f>O18+TIME(0,3,0)</f>
        <v>0.57291666666666663</v>
      </c>
      <c r="N19" s="17" t="s">
        <v>14</v>
      </c>
      <c r="O19" s="30">
        <f>M19+TIME(0,12,0)</f>
        <v>0.58124999999999993</v>
      </c>
    </row>
    <row r="20" spans="1:31" ht="22.15" customHeight="1">
      <c r="A20" s="24">
        <v>10</v>
      </c>
      <c r="B20" s="41" t="str">
        <f>IF([1]名簿!C42=0,"",VLOOKUP(A20,[1]名簿!$B$32:$C$67,2,0))</f>
        <v>嬉野中学校</v>
      </c>
      <c r="C20" s="26">
        <f>D20-TIME(0,10,0)</f>
        <v>0.54166666666666663</v>
      </c>
      <c r="D20" s="27">
        <f>E20-TIME(0,5,0)</f>
        <v>0.54861111111111105</v>
      </c>
      <c r="E20" s="28">
        <f>G20-TIME(0,25,0)</f>
        <v>0.55208333333333326</v>
      </c>
      <c r="F20" s="17" t="s">
        <v>14</v>
      </c>
      <c r="G20" s="26">
        <f>I20-TIME(0,5,0)</f>
        <v>0.56944444444444442</v>
      </c>
      <c r="H20" s="29" t="s">
        <v>23</v>
      </c>
      <c r="I20" s="28">
        <f>K20-TIME(0,12,0)</f>
        <v>0.57291666666666663</v>
      </c>
      <c r="J20" s="17" t="s">
        <v>11</v>
      </c>
      <c r="K20" s="26">
        <f>M20-TIME(0,3,0)</f>
        <v>0.58124999999999993</v>
      </c>
      <c r="L20" s="27">
        <f>G20</f>
        <v>0.56944444444444442</v>
      </c>
      <c r="M20" s="28">
        <f>O19+TIME(0,3,0)</f>
        <v>0.58333333333333326</v>
      </c>
      <c r="N20" s="17" t="s">
        <v>22</v>
      </c>
      <c r="O20" s="30">
        <f>M20+TIME(0,12,0)</f>
        <v>0.59166666666666656</v>
      </c>
      <c r="P20" s="33">
        <f>O20-M16</f>
        <v>4.9999999999999822E-2</v>
      </c>
    </row>
    <row r="21" spans="1:31" ht="22.15" customHeight="1">
      <c r="A21" s="34" t="s">
        <v>18</v>
      </c>
      <c r="B21" s="35"/>
      <c r="C21" s="35"/>
      <c r="D21" s="36">
        <v>18</v>
      </c>
      <c r="E21" s="37" t="s">
        <v>19</v>
      </c>
      <c r="F21" s="37"/>
      <c r="G21" s="37"/>
      <c r="H21" s="15"/>
      <c r="I21" s="38">
        <f>O20</f>
        <v>0.59166666666666656</v>
      </c>
      <c r="J21" s="17" t="s">
        <v>11</v>
      </c>
      <c r="K21" s="38">
        <f>I21+TIME(0,D21,0)</f>
        <v>0.60416666666666652</v>
      </c>
      <c r="L21" s="15"/>
      <c r="M21" s="15"/>
      <c r="N21" s="15"/>
      <c r="O21" s="18"/>
    </row>
    <row r="22" spans="1:31" ht="22.15" customHeight="1">
      <c r="A22" s="24">
        <v>11</v>
      </c>
      <c r="B22" s="41" t="str">
        <f>IF([1]名簿!C43=0,"",VLOOKUP(A22,[1]名簿!$B$32:$C$67,2,0))</f>
        <v>附属中学校</v>
      </c>
      <c r="C22" s="26">
        <f>D22-TIME(0,10,0)</f>
        <v>0.56249999999999989</v>
      </c>
      <c r="D22" s="27">
        <f>E22-TIME(0,5,0)</f>
        <v>0.56944444444444431</v>
      </c>
      <c r="E22" s="28">
        <f>G22-TIME(0,25,0)</f>
        <v>0.57291666666666652</v>
      </c>
      <c r="F22" s="17" t="s">
        <v>14</v>
      </c>
      <c r="G22" s="26">
        <f>I22-TIME(0,5,0)</f>
        <v>0.59027777777777768</v>
      </c>
      <c r="H22" s="29" t="s">
        <v>15</v>
      </c>
      <c r="I22" s="28">
        <f>K22-TIME(0,12,0)</f>
        <v>0.59374999999999989</v>
      </c>
      <c r="J22" s="17" t="s">
        <v>11</v>
      </c>
      <c r="K22" s="26">
        <f>M22-TIME(0,3,0)</f>
        <v>0.60208333333333319</v>
      </c>
      <c r="L22" s="27">
        <f>G22</f>
        <v>0.59027777777777768</v>
      </c>
      <c r="M22" s="28">
        <f>K21</f>
        <v>0.60416666666666652</v>
      </c>
      <c r="N22" s="17" t="s">
        <v>24</v>
      </c>
      <c r="O22" s="30">
        <f>M22+TIME(0,12,0)</f>
        <v>0.61249999999999982</v>
      </c>
    </row>
    <row r="23" spans="1:31" ht="22.15" customHeight="1">
      <c r="A23" s="24">
        <v>12</v>
      </c>
      <c r="B23" s="41" t="str">
        <f>IF([1]名簿!C44=0,"",VLOOKUP(A23,[1]名簿!$B$32:$C$67,2,0))</f>
        <v>城西中学校</v>
      </c>
      <c r="C23" s="26">
        <f>D23-TIME(0,10,0)</f>
        <v>0.57291666666666652</v>
      </c>
      <c r="D23" s="27">
        <f>E23-TIME(0,5,0)</f>
        <v>0.57986111111111094</v>
      </c>
      <c r="E23" s="28">
        <f>G23-TIME(0,25,0)</f>
        <v>0.58333333333333315</v>
      </c>
      <c r="F23" s="17" t="s">
        <v>22</v>
      </c>
      <c r="G23" s="26">
        <f>I23-TIME(0,5,0)</f>
        <v>0.60069444444444431</v>
      </c>
      <c r="H23" s="29" t="s">
        <v>23</v>
      </c>
      <c r="I23" s="28">
        <f>K23-TIME(0,12,0)</f>
        <v>0.60416666666666652</v>
      </c>
      <c r="J23" s="17" t="s">
        <v>11</v>
      </c>
      <c r="K23" s="26">
        <f>M23-TIME(0,3,0)</f>
        <v>0.61249999999999982</v>
      </c>
      <c r="L23" s="27">
        <f>G23</f>
        <v>0.60069444444444431</v>
      </c>
      <c r="M23" s="28">
        <f>O22+TIME(0,3,0)</f>
        <v>0.61458333333333315</v>
      </c>
      <c r="N23" s="17" t="s">
        <v>25</v>
      </c>
      <c r="O23" s="30">
        <f>M23+TIME(0,12,0)</f>
        <v>0.62291666666666645</v>
      </c>
    </row>
    <row r="24" spans="1:31" ht="22.15" customHeight="1">
      <c r="A24" s="24">
        <v>13</v>
      </c>
      <c r="B24" s="41" t="str">
        <f>IF([1]名簿!C45=0,"",VLOOKUP(A24,[1]名簿!$B$32:$C$67,2,0))</f>
        <v>昭栄中学校</v>
      </c>
      <c r="C24" s="26">
        <f>D24-TIME(0,10,0)</f>
        <v>0.58333333333333315</v>
      </c>
      <c r="D24" s="27">
        <f>E24-TIME(0,5,0)</f>
        <v>0.59027777777777757</v>
      </c>
      <c r="E24" s="28">
        <f>G24-TIME(0,25,0)</f>
        <v>0.59374999999999978</v>
      </c>
      <c r="F24" s="17" t="s">
        <v>14</v>
      </c>
      <c r="G24" s="26">
        <f>I24-TIME(0,5,0)</f>
        <v>0.61111111111111094</v>
      </c>
      <c r="H24" s="29" t="s">
        <v>15</v>
      </c>
      <c r="I24" s="28">
        <f>K24-TIME(0,12,0)</f>
        <v>0.61458333333333315</v>
      </c>
      <c r="J24" s="17" t="s">
        <v>11</v>
      </c>
      <c r="K24" s="26">
        <f>M24-TIME(0,3,0)</f>
        <v>0.62291666666666645</v>
      </c>
      <c r="L24" s="27">
        <f>G24</f>
        <v>0.61111111111111094</v>
      </c>
      <c r="M24" s="28">
        <f>O23+TIME(0,3,0)</f>
        <v>0.62499999999999978</v>
      </c>
      <c r="N24" s="17" t="s">
        <v>27</v>
      </c>
      <c r="O24" s="30">
        <f>M24+TIME(0,12,0)</f>
        <v>0.63333333333333308</v>
      </c>
    </row>
    <row r="25" spans="1:31" ht="22.15" customHeight="1">
      <c r="A25" s="24">
        <v>14</v>
      </c>
      <c r="B25" s="41" t="str">
        <f>IF([1]名簿!C46=0,"",VLOOKUP(A25,[1]名簿!$B$32:$C$67,2,0))</f>
        <v>城東中学校</v>
      </c>
      <c r="C25" s="26">
        <f>D25-TIME(0,10,0)</f>
        <v>0.59374999999999978</v>
      </c>
      <c r="D25" s="27">
        <f>E25-TIME(0,5,0)</f>
        <v>0.6006944444444442</v>
      </c>
      <c r="E25" s="28">
        <f>G25-TIME(0,25,0)</f>
        <v>0.60416666666666641</v>
      </c>
      <c r="F25" s="17" t="s">
        <v>28</v>
      </c>
      <c r="G25" s="26">
        <f>I25-TIME(0,5,0)</f>
        <v>0.62152777777777757</v>
      </c>
      <c r="H25" s="29" t="s">
        <v>23</v>
      </c>
      <c r="I25" s="28">
        <f>K25-TIME(0,12,0)</f>
        <v>0.62499999999999978</v>
      </c>
      <c r="J25" s="17" t="s">
        <v>11</v>
      </c>
      <c r="K25" s="26">
        <f>M25-TIME(0,3,0)</f>
        <v>0.63333333333333308</v>
      </c>
      <c r="L25" s="27">
        <f>G25</f>
        <v>0.62152777777777757</v>
      </c>
      <c r="M25" s="28">
        <f>O24+TIME(0,3,0)</f>
        <v>0.63541666666666641</v>
      </c>
      <c r="N25" s="17" t="s">
        <v>29</v>
      </c>
      <c r="O25" s="30">
        <f>M25+TIME(0,12,0)</f>
        <v>0.64374999999999971</v>
      </c>
    </row>
    <row r="26" spans="1:31" ht="22.15" customHeight="1">
      <c r="A26" s="24">
        <v>15</v>
      </c>
      <c r="B26" s="41" t="str">
        <f>IF([1]名簿!C47=0,"",VLOOKUP(A26,[1]名簿!$B$32:$C$67,2,0))</f>
        <v>鹿島西部中学校</v>
      </c>
      <c r="C26" s="26">
        <f>D26-TIME(0,10,0)</f>
        <v>0.60416666666666641</v>
      </c>
      <c r="D26" s="27">
        <f>E26-TIME(0,5,0)</f>
        <v>0.61111111111111083</v>
      </c>
      <c r="E26" s="28">
        <f>G26-TIME(0,25,0)</f>
        <v>0.61458333333333304</v>
      </c>
      <c r="F26" s="17" t="s">
        <v>14</v>
      </c>
      <c r="G26" s="26">
        <f>I26-TIME(0,5,0)</f>
        <v>0.6319444444444442</v>
      </c>
      <c r="H26" s="29" t="s">
        <v>15</v>
      </c>
      <c r="I26" s="28">
        <f>K26-TIME(0,12,0)</f>
        <v>0.63541666666666641</v>
      </c>
      <c r="J26" s="17" t="s">
        <v>11</v>
      </c>
      <c r="K26" s="26">
        <f>M26-TIME(0,3,0)</f>
        <v>0.64374999999999971</v>
      </c>
      <c r="L26" s="27">
        <f>G26</f>
        <v>0.6319444444444442</v>
      </c>
      <c r="M26" s="28">
        <f>O25+TIME(0,3,0)</f>
        <v>0.64583333333333304</v>
      </c>
      <c r="N26" s="17" t="s">
        <v>14</v>
      </c>
      <c r="O26" s="30">
        <f>M26+TIME(0,12,0)</f>
        <v>0.65416666666666634</v>
      </c>
      <c r="P26" s="33">
        <f>O26-M22</f>
        <v>4.9999999999999822E-2</v>
      </c>
    </row>
    <row r="27" spans="1:31" ht="22.15" customHeight="1" thickBot="1">
      <c r="A27" s="42" t="s">
        <v>30</v>
      </c>
      <c r="B27" s="43"/>
      <c r="C27" s="43"/>
      <c r="D27" s="43"/>
      <c r="E27" s="43"/>
      <c r="F27" s="43"/>
      <c r="G27" s="43"/>
      <c r="H27" s="44"/>
      <c r="I27" s="45">
        <f>O26</f>
        <v>0.65416666666666634</v>
      </c>
      <c r="J27" s="46"/>
      <c r="K27" s="45"/>
      <c r="L27" s="44"/>
      <c r="M27" s="44"/>
      <c r="N27" s="44"/>
      <c r="O27" s="47"/>
    </row>
    <row r="28" spans="1:31" ht="22.15" customHeight="1">
      <c r="B28" s="4" t="s">
        <v>31</v>
      </c>
      <c r="E28" s="48"/>
      <c r="G28" s="49">
        <v>0.50694444444444442</v>
      </c>
      <c r="I28" s="49"/>
      <c r="Q28" s="50"/>
      <c r="R28" s="51"/>
      <c r="S28" s="52"/>
      <c r="T28" s="52"/>
      <c r="U28" s="52"/>
      <c r="V28" s="53"/>
      <c r="W28" s="52"/>
      <c r="X28" s="53"/>
      <c r="Y28" s="52"/>
      <c r="Z28" s="53"/>
      <c r="AA28" s="52"/>
      <c r="AB28" s="52"/>
      <c r="AC28" s="52"/>
      <c r="AD28" s="53"/>
      <c r="AE28" s="52"/>
    </row>
    <row r="29" spans="1:31" ht="22.15" customHeight="1">
      <c r="B29" s="4" t="s">
        <v>32</v>
      </c>
      <c r="E29" s="49">
        <v>0.52083333333333337</v>
      </c>
      <c r="Q29" s="50"/>
      <c r="R29" s="51"/>
      <c r="S29" s="52"/>
      <c r="T29" s="52"/>
      <c r="U29" s="52"/>
      <c r="V29" s="53"/>
      <c r="W29" s="52"/>
      <c r="X29" s="53"/>
      <c r="Y29" s="52"/>
      <c r="Z29" s="53"/>
      <c r="AA29" s="52"/>
      <c r="AB29" s="52"/>
      <c r="AC29" s="52"/>
      <c r="AD29" s="53"/>
      <c r="AE29" s="52"/>
    </row>
    <row r="30" spans="1:31" ht="22.15" customHeight="1">
      <c r="P30" s="49"/>
      <c r="Q30" s="50"/>
      <c r="R30" s="51"/>
      <c r="S30" s="52"/>
      <c r="T30" s="52"/>
      <c r="U30" s="52"/>
      <c r="V30" s="53"/>
      <c r="W30" s="52"/>
      <c r="X30" s="53"/>
      <c r="Y30" s="52"/>
      <c r="Z30" s="53"/>
      <c r="AA30" s="52"/>
      <c r="AB30" s="52"/>
      <c r="AC30" s="52"/>
      <c r="AD30" s="53"/>
      <c r="AE30" s="52"/>
    </row>
    <row r="31" spans="1:31" ht="22.15" customHeight="1">
      <c r="Q31" s="50"/>
      <c r="R31" s="51"/>
      <c r="S31" s="52"/>
      <c r="T31" s="52"/>
      <c r="U31" s="52"/>
      <c r="V31" s="53"/>
      <c r="W31" s="52"/>
      <c r="X31" s="53"/>
      <c r="Y31" s="52"/>
      <c r="Z31" s="53"/>
      <c r="AA31" s="52"/>
      <c r="AB31" s="52"/>
      <c r="AC31" s="52"/>
      <c r="AD31" s="53"/>
      <c r="AE31" s="52"/>
    </row>
    <row r="32" spans="1:31" ht="22.15" customHeight="1"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7:31" ht="22.15" customHeight="1"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7:31" ht="22.15" customHeight="1"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7:31" ht="22.15" customHeight="1"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</sheetData>
  <mergeCells count="15">
    <mergeCell ref="A21:C21"/>
    <mergeCell ref="A27:G27"/>
    <mergeCell ref="A6:B6"/>
    <mergeCell ref="C6:O6"/>
    <mergeCell ref="A8:C8"/>
    <mergeCell ref="A9:B9"/>
    <mergeCell ref="C9:O9"/>
    <mergeCell ref="A15:C15"/>
    <mergeCell ref="L1:O1"/>
    <mergeCell ref="E2:G2"/>
    <mergeCell ref="I2:K2"/>
    <mergeCell ref="M2:O2"/>
    <mergeCell ref="A3:G3"/>
    <mergeCell ref="A4:B4"/>
    <mergeCell ref="C4:O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二日目</vt:lpstr>
      <vt:lpstr>二日目!Print_Area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佐賀県吹奏楽連盟</dc:creator>
  <cp:lastModifiedBy>佐賀県吹奏楽連盟</cp:lastModifiedBy>
  <dcterms:created xsi:type="dcterms:W3CDTF">2022-06-23T07:40:44Z</dcterms:created>
  <dcterms:modified xsi:type="dcterms:W3CDTF">2022-06-23T07:41:24Z</dcterms:modified>
</cp:coreProperties>
</file>